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5445" tabRatio="931" activeTab="8"/>
  </bookViews>
  <sheets>
    <sheet name="Teilnehmer" sheetId="1" r:id="rId1"/>
    <sheet name="Startliste Sprint" sheetId="4" r:id="rId2"/>
    <sheet name="Ergebnis Sprint" sheetId="5" r:id="rId3"/>
    <sheet name="Ergebnis H2H" sheetId="8" r:id="rId4"/>
    <sheet name="Startliste Slalom" sheetId="6" r:id="rId5"/>
    <sheet name="Ergebnis Slalom" sheetId="7" r:id="rId6"/>
    <sheet name="Startliste Abfahrt" sheetId="9" r:id="rId7"/>
    <sheet name="Ergebnis Abfahrt" sheetId="11" r:id="rId8"/>
    <sheet name="Gesamtergebnis" sheetId="12" r:id="rId9"/>
  </sheets>
  <definedNames>
    <definedName name="_xlnm._FilterDatabase" localSheetId="3" hidden="1">'Ergebnis H2H'!$A$9:$D$9</definedName>
    <definedName name="_xlnm._FilterDatabase" localSheetId="2" hidden="1">'Ergebnis Sprint'!$A$9:$E$9</definedName>
    <definedName name="_xlnm._FilterDatabase" localSheetId="8" hidden="1">Gesamtergebnis!$A$9:$G$9</definedName>
    <definedName name="_xlnm.Print_Area" localSheetId="8">Gesamtergebnis!$A$1:$H$15</definedName>
    <definedName name="_xlnm.Print_Area" localSheetId="0">Teilnehmer!$A$1:$F$45</definedName>
    <definedName name="_xlnm.Print_Titles" localSheetId="7">'Ergebnis Abfahrt'!$1:$9</definedName>
    <definedName name="_xlnm.Print_Titles" localSheetId="3">'Ergebnis H2H'!$1:$9</definedName>
    <definedName name="_xlnm.Print_Titles" localSheetId="5">'Ergebnis Slalom'!$1:$9</definedName>
    <definedName name="_xlnm.Print_Titles" localSheetId="2">'Ergebnis Sprint'!$1:$9</definedName>
    <definedName name="_xlnm.Print_Titles" localSheetId="8">Gesamtergebnis!$1:$9</definedName>
    <definedName name="_xlnm.Print_Titles" localSheetId="6">'Startliste Abfahrt'!$1:$9</definedName>
    <definedName name="_xlnm.Print_Titles" localSheetId="4">'Startliste Slalom'!$1:$9</definedName>
    <definedName name="_xlnm.Print_Titles" localSheetId="1">'Startliste Sprint'!$1:$9</definedName>
    <definedName name="_xlnm.Print_Titles" localSheetId="0">Teilnehmer!$1:$9</definedName>
  </definedNames>
  <calcPr calcId="145621"/>
</workbook>
</file>

<file path=xl/calcChain.xml><?xml version="1.0" encoding="utf-8"?>
<calcChain xmlns="http://schemas.openxmlformats.org/spreadsheetml/2006/main">
  <c r="E13" i="11" l="1"/>
  <c r="E14" i="11"/>
  <c r="E15" i="11"/>
  <c r="E10" i="11"/>
  <c r="E12" i="11"/>
  <c r="E11" i="11"/>
  <c r="V20" i="7"/>
  <c r="V18" i="7"/>
  <c r="V10" i="7"/>
  <c r="V14" i="7"/>
  <c r="V16" i="7"/>
  <c r="S21" i="7"/>
  <c r="D12" i="8"/>
  <c r="D16" i="8"/>
  <c r="D15" i="8"/>
  <c r="D14" i="8"/>
  <c r="D13" i="8"/>
  <c r="B11" i="12"/>
  <c r="G10" i="12"/>
  <c r="G12" i="12"/>
  <c r="G13" i="12"/>
  <c r="G15" i="12"/>
  <c r="G14" i="12"/>
  <c r="B14" i="12"/>
  <c r="B15" i="12"/>
  <c r="B13" i="12"/>
  <c r="B12" i="12"/>
  <c r="B10" i="12"/>
  <c r="B15" i="11"/>
  <c r="B14" i="11"/>
  <c r="B13" i="11"/>
  <c r="B12" i="11"/>
  <c r="B11" i="11"/>
  <c r="B10" i="11"/>
  <c r="C28" i="9"/>
  <c r="C26" i="9"/>
  <c r="C24" i="9"/>
  <c r="C22" i="9"/>
  <c r="C20" i="9"/>
  <c r="C18" i="9"/>
  <c r="C16" i="9"/>
  <c r="C14" i="9"/>
  <c r="C12" i="9"/>
  <c r="C10" i="9"/>
  <c r="B13" i="8"/>
  <c r="B16" i="8"/>
  <c r="B14" i="8"/>
  <c r="B15" i="8"/>
  <c r="S20" i="7"/>
  <c r="S19" i="7"/>
  <c r="S18" i="7"/>
  <c r="S17" i="7"/>
  <c r="S16" i="7"/>
  <c r="S15" i="7"/>
  <c r="S14" i="7"/>
  <c r="S13" i="7"/>
  <c r="S12" i="7"/>
  <c r="S11" i="7"/>
  <c r="S10" i="7"/>
  <c r="B20" i="7"/>
  <c r="B18" i="7"/>
  <c r="B16" i="7"/>
  <c r="B14" i="7"/>
  <c r="B12" i="7"/>
  <c r="B10" i="7"/>
  <c r="B22" i="6"/>
  <c r="B20" i="6"/>
  <c r="B18" i="6"/>
  <c r="B16" i="6"/>
  <c r="B14" i="6"/>
  <c r="B12" i="6"/>
  <c r="B10" i="6"/>
  <c r="B12" i="5"/>
  <c r="B10" i="5"/>
  <c r="B22" i="4"/>
  <c r="B20" i="4"/>
  <c r="B18" i="4"/>
  <c r="B16" i="4"/>
  <c r="B14" i="4"/>
  <c r="B12" i="4"/>
  <c r="B10" i="4"/>
  <c r="G11" i="12"/>
</calcChain>
</file>

<file path=xl/sharedStrings.xml><?xml version="1.0" encoding="utf-8"?>
<sst xmlns="http://schemas.openxmlformats.org/spreadsheetml/2006/main" count="174" uniqueCount="89">
  <si>
    <t>Deutsche Meisterschaft 2012</t>
  </si>
  <si>
    <t>Eurocup 2012 Augsburg</t>
  </si>
  <si>
    <t>Team</t>
  </si>
  <si>
    <t>Paddler</t>
  </si>
  <si>
    <t>Startnr.</t>
  </si>
  <si>
    <t>Pos.</t>
  </si>
  <si>
    <t>HL</t>
  </si>
  <si>
    <t>HR</t>
  </si>
  <si>
    <t>VL</t>
  </si>
  <si>
    <t>VR</t>
  </si>
  <si>
    <t>Zeit</t>
  </si>
  <si>
    <t>Platz</t>
  </si>
  <si>
    <t>Lauf</t>
  </si>
  <si>
    <t>1.</t>
  </si>
  <si>
    <t>2.</t>
  </si>
  <si>
    <t>Tor 1</t>
  </si>
  <si>
    <t>Tor 2</t>
  </si>
  <si>
    <t>Tor 3</t>
  </si>
  <si>
    <t>Tor 4</t>
  </si>
  <si>
    <t>Tor 5</t>
  </si>
  <si>
    <t>Tor 6</t>
  </si>
  <si>
    <t>Tor 7</t>
  </si>
  <si>
    <t>Tor 8</t>
  </si>
  <si>
    <t>Tor 9</t>
  </si>
  <si>
    <t>Tor 10</t>
  </si>
  <si>
    <t>Tor 11</t>
  </si>
  <si>
    <t>Tor 12</t>
  </si>
  <si>
    <t>Tor 13</t>
  </si>
  <si>
    <t>Tor 14</t>
  </si>
  <si>
    <t>Lauf gesamt</t>
  </si>
  <si>
    <t>Bester Lauf</t>
  </si>
  <si>
    <t>Punkte</t>
  </si>
  <si>
    <t>Heat</t>
  </si>
  <si>
    <t>Sprint</t>
  </si>
  <si>
    <t>H2H</t>
  </si>
  <si>
    <t>Slalom</t>
  </si>
  <si>
    <t>Abfahrt</t>
  </si>
  <si>
    <t>Gesamt</t>
  </si>
  <si>
    <r>
      <rPr>
        <b/>
        <sz val="36"/>
        <color indexed="10"/>
        <rFont val="Calibri"/>
        <family val="2"/>
      </rPr>
      <t>Teilnehmer</t>
    </r>
    <r>
      <rPr>
        <b/>
        <sz val="36"/>
        <color indexed="8"/>
        <rFont val="Calibri"/>
        <family val="2"/>
      </rPr>
      <t xml:space="preserve">  Damen</t>
    </r>
  </si>
  <si>
    <r>
      <t xml:space="preserve">Startliste  </t>
    </r>
    <r>
      <rPr>
        <b/>
        <sz val="36"/>
        <color indexed="10"/>
        <rFont val="Calibri"/>
        <family val="2"/>
      </rPr>
      <t>Sprint</t>
    </r>
    <r>
      <rPr>
        <b/>
        <sz val="36"/>
        <color indexed="8"/>
        <rFont val="Calibri"/>
        <family val="2"/>
      </rPr>
      <t xml:space="preserve">  Damen</t>
    </r>
  </si>
  <si>
    <r>
      <t xml:space="preserve">Ergebnis  </t>
    </r>
    <r>
      <rPr>
        <b/>
        <sz val="36"/>
        <color indexed="10"/>
        <rFont val="Calibri"/>
        <family val="2"/>
      </rPr>
      <t>Sprint</t>
    </r>
    <r>
      <rPr>
        <b/>
        <sz val="36"/>
        <color indexed="8"/>
        <rFont val="Calibri"/>
        <family val="2"/>
      </rPr>
      <t xml:space="preserve">  Damen</t>
    </r>
  </si>
  <si>
    <r>
      <t xml:space="preserve">Ergebnis  </t>
    </r>
    <r>
      <rPr>
        <b/>
        <sz val="36"/>
        <color indexed="10"/>
        <rFont val="Calibri"/>
        <family val="2"/>
      </rPr>
      <t>Head to Head</t>
    </r>
    <r>
      <rPr>
        <b/>
        <sz val="36"/>
        <color indexed="8"/>
        <rFont val="Calibri"/>
        <family val="2"/>
      </rPr>
      <t xml:space="preserve">  Damen</t>
    </r>
  </si>
  <si>
    <r>
      <t xml:space="preserve">Startliste  </t>
    </r>
    <r>
      <rPr>
        <b/>
        <sz val="36"/>
        <color indexed="10"/>
        <rFont val="Calibri"/>
        <family val="2"/>
      </rPr>
      <t xml:space="preserve">Slalom  </t>
    </r>
    <r>
      <rPr>
        <b/>
        <sz val="36"/>
        <color indexed="8"/>
        <rFont val="Calibri"/>
        <family val="2"/>
      </rPr>
      <t>Damen</t>
    </r>
  </si>
  <si>
    <r>
      <t xml:space="preserve">Ergebnis  </t>
    </r>
    <r>
      <rPr>
        <b/>
        <sz val="36"/>
        <color indexed="10"/>
        <rFont val="Calibri"/>
        <family val="2"/>
      </rPr>
      <t xml:space="preserve">Slalom  </t>
    </r>
    <r>
      <rPr>
        <b/>
        <sz val="36"/>
        <color indexed="8"/>
        <rFont val="Calibri"/>
        <family val="2"/>
      </rPr>
      <t>Damen</t>
    </r>
  </si>
  <si>
    <r>
      <t xml:space="preserve">Startliste  </t>
    </r>
    <r>
      <rPr>
        <b/>
        <sz val="36"/>
        <color indexed="10"/>
        <rFont val="Calibri"/>
        <family val="2"/>
      </rPr>
      <t xml:space="preserve">Abfahrtsrennen  </t>
    </r>
    <r>
      <rPr>
        <b/>
        <sz val="36"/>
        <color indexed="8"/>
        <rFont val="Calibri"/>
        <family val="2"/>
      </rPr>
      <t>Damen</t>
    </r>
  </si>
  <si>
    <r>
      <t xml:space="preserve">Ergebnis  </t>
    </r>
    <r>
      <rPr>
        <b/>
        <sz val="36"/>
        <color indexed="10"/>
        <rFont val="Calibri"/>
        <family val="2"/>
      </rPr>
      <t>Abfahrtsrennen</t>
    </r>
    <r>
      <rPr>
        <b/>
        <sz val="36"/>
        <color indexed="8"/>
        <rFont val="Calibri"/>
        <family val="2"/>
      </rPr>
      <t xml:space="preserve">  Damen</t>
    </r>
  </si>
  <si>
    <r>
      <rPr>
        <b/>
        <sz val="36"/>
        <color indexed="10"/>
        <rFont val="Calibri"/>
        <family val="2"/>
      </rPr>
      <t>Gesamtergebnis</t>
    </r>
    <r>
      <rPr>
        <b/>
        <sz val="36"/>
        <color indexed="8"/>
        <rFont val="Calibri"/>
        <family val="2"/>
      </rPr>
      <t xml:space="preserve">  Damen</t>
    </r>
  </si>
  <si>
    <t>AKV 2 - GER</t>
  </si>
  <si>
    <t>Aquamania - NED</t>
  </si>
  <si>
    <t>AKV 1 - GER</t>
  </si>
  <si>
    <t>Raftmuddies AKV - GER</t>
  </si>
  <si>
    <t>Belgium Raftgirls 2 - BEL</t>
  </si>
  <si>
    <t>Nina Hansen</t>
  </si>
  <si>
    <t>Marijke Willems</t>
  </si>
  <si>
    <t>Jenny Geers</t>
  </si>
  <si>
    <t>Kristel Donders</t>
  </si>
  <si>
    <t>Sylvia Stauß</t>
  </si>
  <si>
    <t>Heike Klein</t>
  </si>
  <si>
    <t>Claudia Holl</t>
  </si>
  <si>
    <t>Siegrid Hanke</t>
  </si>
  <si>
    <t>Lore Walravens</t>
  </si>
  <si>
    <t>Carolien van Eycken</t>
  </si>
  <si>
    <t>Marleen Konickx</t>
  </si>
  <si>
    <t>Fieke Reijnjtis</t>
  </si>
  <si>
    <t>Iris Breuer</t>
  </si>
  <si>
    <t>Daniela Anderl</t>
  </si>
  <si>
    <t>Sofia Tsantillas</t>
  </si>
  <si>
    <t>Julia Aigner</t>
  </si>
  <si>
    <t>Andrea Wanzel</t>
  </si>
  <si>
    <t>Linda Kaindl</t>
  </si>
  <si>
    <t>Sylvia Winter</t>
  </si>
  <si>
    <t>Steffi Neubauer</t>
  </si>
  <si>
    <t>Franzi Biechler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</si>
  <si>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</si>
  <si>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</si>
  <si>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Belgium Raftgirls 1 - BEL</t>
  </si>
  <si>
    <t xml:space="preserve">Bezahlt </t>
  </si>
  <si>
    <t>X</t>
  </si>
  <si>
    <t>offen</t>
  </si>
  <si>
    <t>Anne reijntjes</t>
  </si>
  <si>
    <t>Susan Hoes</t>
  </si>
  <si>
    <t>Ellen van Kleij</t>
  </si>
  <si>
    <t>AKV1 - GER</t>
  </si>
  <si>
    <t>21.24.o3</t>
  </si>
  <si>
    <t xml:space="preserve">22.75.47     </t>
  </si>
  <si>
    <t>22.14.72</t>
  </si>
  <si>
    <t>21.76,78</t>
  </si>
  <si>
    <t>20.55.75</t>
  </si>
  <si>
    <t>20.87,92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</si>
</sst>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b/>
      <sz val="20"/>
      <color indexed="8"/>
      <name val="Calibri"/>
      <family val="2"/>
    </font>
    <font>
      <b/>
      <sz val="26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36"/>
      <color indexed="10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9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60" zoomScaleNormal="70" workbookViewId="0">
      <selection activeCell="D41" sqref="D41"/>
    </sheetView>
  </sheetViews>
  <sheetFormatPr baseColWidth="10" defaultRowHeight="15" x14ac:dyDescent="0.25"/>
  <cols>
    <col min="1" max="1" width="16.42578125" style="1" customWidth="1"/>
    <col min="2" max="2" width="41.7109375" customWidth="1"/>
    <col min="3" max="3" width="9.42578125" style="1" customWidth="1"/>
    <col min="4" max="4" width="28.42578125" customWidth="1"/>
    <col min="6" max="6" width="11.42578125" style="47"/>
  </cols>
  <sheetData>
    <row r="1" spans="1:6" ht="46.5" x14ac:dyDescent="0.7">
      <c r="A1" s="59" t="s">
        <v>38</v>
      </c>
      <c r="B1" s="59"/>
      <c r="C1" s="59"/>
      <c r="D1" s="59"/>
    </row>
    <row r="3" spans="1:6" ht="33.75" x14ac:dyDescent="0.5">
      <c r="A3" s="60" t="s">
        <v>0</v>
      </c>
      <c r="B3" s="60"/>
      <c r="C3" s="60"/>
      <c r="D3" s="60"/>
    </row>
    <row r="4" spans="1:6" ht="4.5" customHeight="1" x14ac:dyDescent="0.5">
      <c r="A4" s="22"/>
      <c r="B4" s="8"/>
      <c r="C4" s="22"/>
      <c r="D4" s="8"/>
    </row>
    <row r="5" spans="1:6" ht="33.75" x14ac:dyDescent="0.5">
      <c r="A5" s="60" t="s">
        <v>1</v>
      </c>
      <c r="B5" s="60"/>
      <c r="C5" s="60"/>
      <c r="D5" s="60"/>
    </row>
    <row r="8" spans="1:6" ht="26.25" x14ac:dyDescent="0.4">
      <c r="A8" s="23" t="s">
        <v>4</v>
      </c>
      <c r="B8" s="9" t="s">
        <v>2</v>
      </c>
      <c r="C8" s="23" t="s">
        <v>5</v>
      </c>
      <c r="D8" s="9" t="s">
        <v>3</v>
      </c>
      <c r="F8" s="52" t="s">
        <v>76</v>
      </c>
    </row>
    <row r="9" spans="1:6" ht="11.25" customHeight="1" x14ac:dyDescent="0.4">
      <c r="A9" s="4"/>
      <c r="B9" s="3"/>
      <c r="C9" s="4"/>
      <c r="D9" s="3"/>
    </row>
    <row r="10" spans="1:6" s="6" customFormat="1" ht="21" x14ac:dyDescent="0.35">
      <c r="A10" s="11">
        <v>101</v>
      </c>
      <c r="B10" s="10" t="s">
        <v>47</v>
      </c>
      <c r="C10" s="5" t="s">
        <v>8</v>
      </c>
      <c r="D10" s="6" t="s">
        <v>69</v>
      </c>
      <c r="F10" s="51" t="s">
        <v>78</v>
      </c>
    </row>
    <row r="11" spans="1:6" s="6" customFormat="1" ht="21" x14ac:dyDescent="0.35">
      <c r="A11" s="5"/>
      <c r="B11" s="7"/>
      <c r="C11" s="5" t="s">
        <v>9</v>
      </c>
      <c r="D11" s="6" t="s">
        <v>70</v>
      </c>
      <c r="F11" s="11"/>
    </row>
    <row r="12" spans="1:6" s="6" customFormat="1" ht="21" x14ac:dyDescent="0.35">
      <c r="A12" s="5"/>
      <c r="B12" s="7"/>
      <c r="C12" s="5" t="s">
        <v>6</v>
      </c>
      <c r="D12" s="6" t="s">
        <v>71</v>
      </c>
      <c r="F12" s="11"/>
    </row>
    <row r="13" spans="1:6" s="6" customFormat="1" ht="21" x14ac:dyDescent="0.35">
      <c r="A13" s="5"/>
      <c r="B13" s="7"/>
      <c r="C13" s="5" t="s">
        <v>7</v>
      </c>
      <c r="D13" s="6" t="s">
        <v>72</v>
      </c>
      <c r="F13" s="11"/>
    </row>
    <row r="14" spans="1:6" s="6" customFormat="1" ht="21" x14ac:dyDescent="0.35">
      <c r="A14" s="5"/>
      <c r="B14" s="7"/>
      <c r="C14" s="5" t="s">
        <v>73</v>
      </c>
      <c r="F14" s="11"/>
    </row>
    <row r="15" spans="1:6" s="6" customFormat="1" ht="8.1" customHeight="1" x14ac:dyDescent="0.35">
      <c r="A15" s="5"/>
      <c r="B15" s="7"/>
      <c r="C15" s="5"/>
      <c r="F15" s="11"/>
    </row>
    <row r="16" spans="1:6" s="6" customFormat="1" ht="21" x14ac:dyDescent="0.35">
      <c r="A16" s="11">
        <v>102</v>
      </c>
      <c r="B16" s="10" t="s">
        <v>75</v>
      </c>
      <c r="C16" s="5" t="s">
        <v>8</v>
      </c>
      <c r="D16" s="6" t="s">
        <v>60</v>
      </c>
      <c r="F16" s="48" t="s">
        <v>77</v>
      </c>
    </row>
    <row r="17" spans="1:6" s="6" customFormat="1" ht="21" x14ac:dyDescent="0.35">
      <c r="A17" s="5"/>
      <c r="B17" s="7"/>
      <c r="C17" s="5" t="s">
        <v>9</v>
      </c>
      <c r="D17" s="6" t="s">
        <v>61</v>
      </c>
      <c r="F17" s="11"/>
    </row>
    <row r="18" spans="1:6" s="6" customFormat="1" ht="21" x14ac:dyDescent="0.35">
      <c r="A18" s="5"/>
      <c r="B18" s="7"/>
      <c r="C18" s="5" t="s">
        <v>6</v>
      </c>
      <c r="D18" s="6" t="s">
        <v>62</v>
      </c>
      <c r="F18" s="11"/>
    </row>
    <row r="19" spans="1:6" s="6" customFormat="1" ht="21" x14ac:dyDescent="0.35">
      <c r="A19" s="5"/>
      <c r="B19" s="7"/>
      <c r="C19" s="5" t="s">
        <v>7</v>
      </c>
      <c r="D19" s="6" t="s">
        <v>59</v>
      </c>
      <c r="F19" s="11"/>
    </row>
    <row r="20" spans="1:6" s="6" customFormat="1" ht="21" x14ac:dyDescent="0.35">
      <c r="A20" s="5"/>
      <c r="B20" s="7"/>
      <c r="C20" s="5" t="s">
        <v>73</v>
      </c>
      <c r="F20" s="11"/>
    </row>
    <row r="21" spans="1:6" s="6" customFormat="1" ht="8.1" customHeight="1" x14ac:dyDescent="0.35">
      <c r="A21" s="5"/>
      <c r="B21" s="7"/>
      <c r="C21" s="5"/>
      <c r="F21" s="11"/>
    </row>
    <row r="22" spans="1:6" s="6" customFormat="1" ht="21" x14ac:dyDescent="0.35">
      <c r="A22" s="11">
        <v>103</v>
      </c>
      <c r="B22" s="10" t="s">
        <v>48</v>
      </c>
      <c r="C22" s="5" t="s">
        <v>8</v>
      </c>
      <c r="D22" s="6" t="s">
        <v>63</v>
      </c>
      <c r="F22" s="48" t="s">
        <v>77</v>
      </c>
    </row>
    <row r="23" spans="1:6" s="6" customFormat="1" ht="21" x14ac:dyDescent="0.35">
      <c r="A23" s="5"/>
      <c r="B23" s="7"/>
      <c r="C23" s="5" t="s">
        <v>9</v>
      </c>
      <c r="D23" s="6" t="s">
        <v>79</v>
      </c>
      <c r="F23" s="11"/>
    </row>
    <row r="24" spans="1:6" s="6" customFormat="1" ht="21" x14ac:dyDescent="0.35">
      <c r="A24" s="5"/>
      <c r="B24" s="7"/>
      <c r="C24" s="5" t="s">
        <v>6</v>
      </c>
      <c r="D24" s="6" t="s">
        <v>80</v>
      </c>
      <c r="F24" s="11"/>
    </row>
    <row r="25" spans="1:6" s="6" customFormat="1" ht="21" x14ac:dyDescent="0.35">
      <c r="A25" s="5"/>
      <c r="B25" s="7"/>
      <c r="C25" s="5" t="s">
        <v>7</v>
      </c>
      <c r="D25" s="6" t="s">
        <v>81</v>
      </c>
      <c r="F25" s="11"/>
    </row>
    <row r="26" spans="1:6" s="6" customFormat="1" ht="21" x14ac:dyDescent="0.35">
      <c r="A26" s="5"/>
      <c r="B26" s="7"/>
      <c r="C26" s="5" t="s">
        <v>73</v>
      </c>
      <c r="F26" s="11"/>
    </row>
    <row r="27" spans="1:6" s="6" customFormat="1" ht="8.1" customHeight="1" x14ac:dyDescent="0.3">
      <c r="A27" s="5"/>
      <c r="C27" s="5"/>
      <c r="F27" s="11"/>
    </row>
    <row r="28" spans="1:6" ht="21" x14ac:dyDescent="0.35">
      <c r="A28" s="11">
        <v>104</v>
      </c>
      <c r="B28" s="10" t="s">
        <v>49</v>
      </c>
      <c r="C28" s="5" t="s">
        <v>8</v>
      </c>
      <c r="D28" s="6" t="s">
        <v>64</v>
      </c>
      <c r="F28" s="51" t="s">
        <v>78</v>
      </c>
    </row>
    <row r="29" spans="1:6" ht="21" x14ac:dyDescent="0.35">
      <c r="A29" s="5"/>
      <c r="B29" s="7"/>
      <c r="C29" s="5" t="s">
        <v>9</v>
      </c>
      <c r="D29" s="6" t="s">
        <v>65</v>
      </c>
    </row>
    <row r="30" spans="1:6" ht="21" x14ac:dyDescent="0.35">
      <c r="A30" s="5"/>
      <c r="B30" s="7"/>
      <c r="C30" s="5" t="s">
        <v>6</v>
      </c>
      <c r="D30" s="6" t="s">
        <v>66</v>
      </c>
    </row>
    <row r="31" spans="1:6" ht="21" x14ac:dyDescent="0.35">
      <c r="A31" s="5"/>
      <c r="B31" s="7"/>
      <c r="C31" s="5" t="s">
        <v>7</v>
      </c>
      <c r="D31" s="6" t="s">
        <v>67</v>
      </c>
    </row>
    <row r="32" spans="1:6" ht="21" x14ac:dyDescent="0.35">
      <c r="A32" s="5"/>
      <c r="B32" s="7"/>
      <c r="C32" s="5" t="s">
        <v>73</v>
      </c>
      <c r="D32" s="6" t="s">
        <v>68</v>
      </c>
    </row>
    <row r="33" spans="1:6" ht="8.1" customHeight="1" x14ac:dyDescent="0.3">
      <c r="A33" s="5"/>
      <c r="B33" s="6"/>
      <c r="C33" s="5"/>
      <c r="D33" s="6"/>
    </row>
    <row r="34" spans="1:6" ht="21" x14ac:dyDescent="0.35">
      <c r="A34" s="11">
        <v>106</v>
      </c>
      <c r="B34" s="10" t="s">
        <v>50</v>
      </c>
      <c r="C34" s="5" t="s">
        <v>8</v>
      </c>
      <c r="D34" s="6" t="s">
        <v>56</v>
      </c>
      <c r="F34" s="50" t="s">
        <v>78</v>
      </c>
    </row>
    <row r="35" spans="1:6" ht="21" x14ac:dyDescent="0.35">
      <c r="A35" s="5"/>
      <c r="B35" s="7"/>
      <c r="C35" s="5" t="s">
        <v>9</v>
      </c>
      <c r="D35" s="6" t="s">
        <v>57</v>
      </c>
    </row>
    <row r="36" spans="1:6" ht="21" x14ac:dyDescent="0.35">
      <c r="A36" s="5"/>
      <c r="B36" s="7"/>
      <c r="C36" s="5" t="s">
        <v>6</v>
      </c>
      <c r="D36" s="6" t="s">
        <v>58</v>
      </c>
    </row>
    <row r="37" spans="1:6" ht="21" x14ac:dyDescent="0.35">
      <c r="A37" s="5"/>
      <c r="B37" s="7"/>
      <c r="C37" s="5" t="s">
        <v>7</v>
      </c>
      <c r="D37" s="6" t="s">
        <v>59</v>
      </c>
    </row>
    <row r="38" spans="1:6" ht="21" x14ac:dyDescent="0.35">
      <c r="A38" s="5"/>
      <c r="B38" s="7"/>
      <c r="C38" s="5" t="s">
        <v>73</v>
      </c>
      <c r="D38" s="6"/>
    </row>
    <row r="39" spans="1:6" ht="8.1" customHeight="1" x14ac:dyDescent="0.3">
      <c r="A39" s="5"/>
      <c r="B39" s="6"/>
      <c r="C39" s="5"/>
      <c r="D39" s="6"/>
    </row>
    <row r="40" spans="1:6" ht="21" x14ac:dyDescent="0.35">
      <c r="A40" s="11">
        <v>107</v>
      </c>
      <c r="B40" s="10" t="s">
        <v>51</v>
      </c>
      <c r="C40" s="5" t="s">
        <v>8</v>
      </c>
      <c r="D40" s="6" t="s">
        <v>52</v>
      </c>
      <c r="F40" s="49" t="s">
        <v>77</v>
      </c>
    </row>
    <row r="41" spans="1:6" ht="21" x14ac:dyDescent="0.35">
      <c r="A41" s="5"/>
      <c r="B41" s="7"/>
      <c r="C41" s="5" t="s">
        <v>9</v>
      </c>
      <c r="D41" s="6" t="s">
        <v>53</v>
      </c>
    </row>
    <row r="42" spans="1:6" ht="21" x14ac:dyDescent="0.35">
      <c r="A42" s="5"/>
      <c r="B42" s="7"/>
      <c r="C42" s="5" t="s">
        <v>6</v>
      </c>
      <c r="D42" s="6" t="s">
        <v>54</v>
      </c>
    </row>
    <row r="43" spans="1:6" ht="21" x14ac:dyDescent="0.35">
      <c r="A43" s="5"/>
      <c r="B43" s="7"/>
      <c r="C43" s="5" t="s">
        <v>7</v>
      </c>
      <c r="D43" s="6" t="s">
        <v>55</v>
      </c>
    </row>
    <row r="44" spans="1:6" ht="21" x14ac:dyDescent="0.35">
      <c r="A44" s="5"/>
      <c r="B44" s="7"/>
      <c r="C44" s="5" t="s">
        <v>73</v>
      </c>
      <c r="D44" s="6"/>
      <c r="F44" s="47" t="s">
        <v>74</v>
      </c>
    </row>
    <row r="45" spans="1:6" ht="8.1" customHeight="1" x14ac:dyDescent="0.25"/>
    <row r="46" spans="1:6" ht="8.1" customHeight="1" x14ac:dyDescent="0.25"/>
  </sheetData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74" orientation="portrait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70" zoomScaleNormal="70" workbookViewId="0">
      <selection activeCell="D10" sqref="D10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9.42578125" customWidth="1"/>
    <col min="4" max="4" width="28.42578125" customWidth="1"/>
  </cols>
  <sheetData>
    <row r="1" spans="1:4" ht="46.5" x14ac:dyDescent="0.7">
      <c r="A1" s="59" t="s">
        <v>39</v>
      </c>
      <c r="B1" s="59"/>
      <c r="C1" s="59"/>
      <c r="D1" s="59"/>
    </row>
    <row r="3" spans="1:4" ht="33.75" x14ac:dyDescent="0.5">
      <c r="A3" s="60" t="s">
        <v>0</v>
      </c>
      <c r="B3" s="60"/>
      <c r="C3" s="60"/>
      <c r="D3" s="60"/>
    </row>
    <row r="4" spans="1:4" ht="4.5" customHeight="1" x14ac:dyDescent="0.5">
      <c r="A4" s="8"/>
      <c r="B4" s="8"/>
      <c r="C4" s="8"/>
      <c r="D4" s="8"/>
    </row>
    <row r="5" spans="1:4" ht="33.75" x14ac:dyDescent="0.5">
      <c r="A5" s="60" t="s">
        <v>1</v>
      </c>
      <c r="B5" s="60"/>
      <c r="C5" s="60"/>
      <c r="D5" s="60"/>
    </row>
    <row r="8" spans="1:4" ht="26.25" x14ac:dyDescent="0.4">
      <c r="A8" s="23" t="s">
        <v>4</v>
      </c>
      <c r="B8" s="9" t="s">
        <v>2</v>
      </c>
      <c r="C8" s="9"/>
      <c r="D8" s="9"/>
    </row>
    <row r="9" spans="1:4" ht="11.25" customHeight="1" x14ac:dyDescent="0.4">
      <c r="A9" s="3"/>
      <c r="B9" s="3"/>
      <c r="C9" s="3"/>
      <c r="D9" s="3"/>
    </row>
    <row r="10" spans="1:4" s="6" customFormat="1" ht="21" x14ac:dyDescent="0.35">
      <c r="A10" s="12">
        <v>101</v>
      </c>
      <c r="B10" s="13" t="str">
        <f>Teilnehmer!B10</f>
        <v>AKV 2 - GER</v>
      </c>
      <c r="C10" s="14"/>
      <c r="D10" s="14"/>
    </row>
    <row r="11" spans="1:4" s="6" customFormat="1" ht="8.1" customHeight="1" x14ac:dyDescent="0.35">
      <c r="A11" s="15"/>
      <c r="B11" s="16"/>
      <c r="C11" s="14"/>
      <c r="D11" s="14"/>
    </row>
    <row r="12" spans="1:4" s="6" customFormat="1" ht="21" x14ac:dyDescent="0.35">
      <c r="A12" s="12">
        <v>102</v>
      </c>
      <c r="B12" s="13" t="str">
        <f>Teilnehmer!B16</f>
        <v>Belgium Raftgirls 1 - BEL</v>
      </c>
      <c r="C12" s="14"/>
      <c r="D12" s="14"/>
    </row>
    <row r="13" spans="1:4" s="6" customFormat="1" ht="8.1" customHeight="1" x14ac:dyDescent="0.35">
      <c r="A13" s="15"/>
      <c r="B13" s="16"/>
      <c r="C13" s="14"/>
      <c r="D13" s="14"/>
    </row>
    <row r="14" spans="1:4" s="6" customFormat="1" ht="21" x14ac:dyDescent="0.35">
      <c r="A14" s="12">
        <v>103</v>
      </c>
      <c r="B14" s="13" t="str">
        <f>Teilnehmer!B22</f>
        <v>Aquamania - NED</v>
      </c>
      <c r="C14" s="14"/>
      <c r="D14" s="14"/>
    </row>
    <row r="15" spans="1:4" s="6" customFormat="1" ht="8.1" customHeight="1" x14ac:dyDescent="0.3">
      <c r="A15" s="14"/>
      <c r="B15" s="14"/>
      <c r="C15" s="14"/>
      <c r="D15" s="14"/>
    </row>
    <row r="16" spans="1:4" ht="21" x14ac:dyDescent="0.35">
      <c r="A16" s="12">
        <v>104</v>
      </c>
      <c r="B16" s="13" t="str">
        <f>Teilnehmer!B28</f>
        <v>AKV 1 - GER</v>
      </c>
      <c r="C16" s="14"/>
      <c r="D16" s="14"/>
    </row>
    <row r="17" spans="1:4" ht="8.1" customHeight="1" x14ac:dyDescent="0.3">
      <c r="A17" s="14"/>
      <c r="B17" s="14"/>
      <c r="C17" s="14"/>
      <c r="D17" s="14"/>
    </row>
    <row r="18" spans="1:4" ht="21" x14ac:dyDescent="0.35">
      <c r="A18" s="12">
        <v>105</v>
      </c>
      <c r="B18" s="13" t="e">
        <f>Teilnehmer!#REF!</f>
        <v>#REF!</v>
      </c>
      <c r="C18" s="14"/>
      <c r="D18" s="14"/>
    </row>
    <row r="19" spans="1:4" ht="8.1" customHeight="1" x14ac:dyDescent="0.3">
      <c r="A19" s="14"/>
      <c r="B19" s="14"/>
      <c r="C19" s="14"/>
      <c r="D19" s="14"/>
    </row>
    <row r="20" spans="1:4" ht="21" x14ac:dyDescent="0.35">
      <c r="A20" s="12">
        <v>106</v>
      </c>
      <c r="B20" s="13" t="str">
        <f>Teilnehmer!B34</f>
        <v>Raftmuddies AKV - GER</v>
      </c>
      <c r="C20" s="14"/>
      <c r="D20" s="14"/>
    </row>
    <row r="21" spans="1:4" ht="8.1" customHeight="1" x14ac:dyDescent="0.3">
      <c r="A21" s="14"/>
      <c r="B21" s="14"/>
      <c r="C21" s="14"/>
      <c r="D21" s="14"/>
    </row>
    <row r="22" spans="1:4" ht="21" x14ac:dyDescent="0.35">
      <c r="A22" s="12">
        <v>107</v>
      </c>
      <c r="B22" s="13" t="str">
        <f>Teilnehmer!B40</f>
        <v>Belgium Raftgirls 2 - BEL</v>
      </c>
      <c r="C22" s="14"/>
      <c r="D22" s="14"/>
    </row>
    <row r="23" spans="1:4" ht="8.1" customHeight="1" x14ac:dyDescent="0.25">
      <c r="A23" s="17"/>
      <c r="B23" s="17"/>
      <c r="C23" s="17"/>
      <c r="D23" s="17"/>
    </row>
    <row r="24" spans="1:4" ht="21" x14ac:dyDescent="0.35">
      <c r="A24" s="12"/>
      <c r="B24" s="13"/>
      <c r="C24" s="14"/>
      <c r="D24" s="14"/>
    </row>
    <row r="25" spans="1:4" ht="8.1" customHeight="1" x14ac:dyDescent="0.3">
      <c r="A25" s="14"/>
      <c r="B25" s="14"/>
      <c r="C25" s="14"/>
      <c r="D25" s="14"/>
    </row>
    <row r="26" spans="1:4" ht="21" x14ac:dyDescent="0.35">
      <c r="A26" s="12"/>
      <c r="B26" s="13"/>
      <c r="C26" s="14"/>
      <c r="D26" s="14"/>
    </row>
    <row r="27" spans="1:4" ht="8.1" customHeight="1" x14ac:dyDescent="0.3">
      <c r="A27" s="14"/>
      <c r="B27" s="14"/>
      <c r="C27" s="14"/>
      <c r="D27" s="14"/>
    </row>
    <row r="28" spans="1:4" ht="21" x14ac:dyDescent="0.35">
      <c r="A28" s="12"/>
      <c r="B28" s="13"/>
      <c r="C28" s="14"/>
      <c r="D28" s="17"/>
    </row>
    <row r="29" spans="1:4" ht="8.1" customHeight="1" x14ac:dyDescent="0.25">
      <c r="A29" s="17"/>
      <c r="B29" s="17"/>
      <c r="C29" s="17"/>
      <c r="D29" s="17"/>
    </row>
  </sheetData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93" orientation="portrait" r:id="rId1"/>
  <headerFoot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70" zoomScaleNormal="70" workbookViewId="0">
      <selection activeCell="D18" sqref="D18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22.5703125" style="1" customWidth="1"/>
    <col min="4" max="4" width="15.140625" style="1" customWidth="1"/>
    <col min="5" max="5" width="15.85546875" style="1" customWidth="1"/>
  </cols>
  <sheetData>
    <row r="1" spans="1:5" ht="46.5" x14ac:dyDescent="0.7">
      <c r="A1" s="59" t="s">
        <v>40</v>
      </c>
      <c r="B1" s="59"/>
      <c r="C1" s="59"/>
      <c r="D1" s="59"/>
      <c r="E1" s="59"/>
    </row>
    <row r="3" spans="1:5" ht="33.75" x14ac:dyDescent="0.5">
      <c r="A3" s="60" t="s">
        <v>0</v>
      </c>
      <c r="B3" s="60"/>
      <c r="C3" s="60"/>
      <c r="D3" s="60"/>
      <c r="E3" s="60"/>
    </row>
    <row r="4" spans="1:5" ht="4.5" customHeight="1" x14ac:dyDescent="0.5">
      <c r="A4" s="8"/>
      <c r="B4" s="8"/>
      <c r="C4" s="22"/>
      <c r="D4" s="22"/>
    </row>
    <row r="5" spans="1:5" ht="33.75" x14ac:dyDescent="0.5">
      <c r="A5" s="60" t="s">
        <v>1</v>
      </c>
      <c r="B5" s="60"/>
      <c r="C5" s="60"/>
      <c r="D5" s="60"/>
      <c r="E5" s="60"/>
    </row>
    <row r="8" spans="1:5" ht="26.25" x14ac:dyDescent="0.4">
      <c r="A8" s="23" t="s">
        <v>4</v>
      </c>
      <c r="B8" s="9" t="s">
        <v>2</v>
      </c>
      <c r="C8" s="23" t="s">
        <v>10</v>
      </c>
      <c r="D8" s="23" t="s">
        <v>11</v>
      </c>
      <c r="E8" s="23" t="s">
        <v>31</v>
      </c>
    </row>
    <row r="9" spans="1:5" ht="11.25" customHeight="1" x14ac:dyDescent="0.4">
      <c r="A9" s="3"/>
      <c r="B9" s="3"/>
      <c r="C9" s="4"/>
      <c r="D9" s="4"/>
    </row>
    <row r="10" spans="1:5" s="20" customFormat="1" ht="30" customHeight="1" x14ac:dyDescent="0.25">
      <c r="A10" s="18">
        <v>101</v>
      </c>
      <c r="B10" s="19" t="str">
        <f>Teilnehmer!B10</f>
        <v>AKV 2 - GER</v>
      </c>
      <c r="C10" s="26">
        <v>163.36000000000001</v>
      </c>
      <c r="D10" s="18">
        <v>1</v>
      </c>
      <c r="E10" s="26">
        <v>100</v>
      </c>
    </row>
    <row r="11" spans="1:5" s="20" customFormat="1" ht="30" customHeight="1" x14ac:dyDescent="0.25">
      <c r="A11" s="18">
        <v>102</v>
      </c>
      <c r="B11" s="19" t="s">
        <v>75</v>
      </c>
      <c r="C11" s="26">
        <v>166.71</v>
      </c>
      <c r="D11" s="18">
        <v>2</v>
      </c>
      <c r="E11" s="26">
        <v>88</v>
      </c>
    </row>
    <row r="12" spans="1:5" s="21" customFormat="1" ht="30" customHeight="1" x14ac:dyDescent="0.25">
      <c r="A12" s="18">
        <v>103</v>
      </c>
      <c r="B12" s="19" t="str">
        <f>Teilnehmer!B22</f>
        <v>Aquamania - NED</v>
      </c>
      <c r="C12" s="26">
        <v>170.86</v>
      </c>
      <c r="D12" s="18">
        <v>3</v>
      </c>
      <c r="E12" s="26">
        <v>79</v>
      </c>
    </row>
    <row r="13" spans="1:5" s="21" customFormat="1" ht="30" customHeight="1" x14ac:dyDescent="0.25">
      <c r="A13" s="18">
        <v>106</v>
      </c>
      <c r="B13" s="19" t="s">
        <v>50</v>
      </c>
      <c r="C13" s="26">
        <v>174.18</v>
      </c>
      <c r="D13" s="18">
        <v>4</v>
      </c>
      <c r="E13" s="26">
        <v>72</v>
      </c>
    </row>
    <row r="14" spans="1:5" s="21" customFormat="1" ht="30" customHeight="1" x14ac:dyDescent="0.25">
      <c r="A14" s="18">
        <v>104</v>
      </c>
      <c r="B14" s="19" t="s">
        <v>82</v>
      </c>
      <c r="C14" s="26">
        <v>174.45</v>
      </c>
      <c r="D14" s="18">
        <v>5</v>
      </c>
      <c r="E14" s="26">
        <v>69</v>
      </c>
    </row>
    <row r="15" spans="1:5" s="21" customFormat="1" ht="30" customHeight="1" x14ac:dyDescent="0.25">
      <c r="A15" s="18">
        <v>107</v>
      </c>
      <c r="B15" s="19" t="s">
        <v>51</v>
      </c>
      <c r="C15" s="26">
        <v>175.82</v>
      </c>
      <c r="D15" s="18">
        <v>6</v>
      </c>
      <c r="E15" s="26">
        <v>66</v>
      </c>
    </row>
    <row r="16" spans="1:5" s="21" customFormat="1" ht="30" customHeight="1" x14ac:dyDescent="0.25">
      <c r="A16" s="18"/>
      <c r="B16" s="19"/>
      <c r="C16" s="26"/>
      <c r="D16" s="26"/>
      <c r="E16" s="24"/>
    </row>
    <row r="17" spans="1:5" s="21" customFormat="1" ht="30" customHeight="1" x14ac:dyDescent="0.25">
      <c r="A17" s="18"/>
      <c r="B17" s="19"/>
      <c r="C17" s="26"/>
      <c r="D17" s="26"/>
      <c r="E17" s="24"/>
    </row>
    <row r="18" spans="1:5" s="21" customFormat="1" ht="30" customHeight="1" x14ac:dyDescent="0.25">
      <c r="A18" s="18"/>
      <c r="B18" s="19"/>
      <c r="C18" s="26"/>
      <c r="D18" s="26"/>
      <c r="E18" s="24"/>
    </row>
    <row r="19" spans="1:5" s="21" customFormat="1" ht="30" customHeight="1" x14ac:dyDescent="0.25">
      <c r="A19" s="18"/>
      <c r="B19" s="19"/>
      <c r="C19" s="26"/>
      <c r="D19" s="24"/>
      <c r="E19" s="24"/>
    </row>
    <row r="20" spans="1:5" ht="21" x14ac:dyDescent="0.35">
      <c r="A20" s="5"/>
      <c r="B20" s="7"/>
      <c r="C20" s="5"/>
    </row>
    <row r="21" spans="1:5" ht="21" x14ac:dyDescent="0.35">
      <c r="A21" s="5"/>
      <c r="B21" s="7"/>
      <c r="C21" s="5"/>
    </row>
  </sheetData>
  <autoFilter ref="A9:E9"/>
  <mergeCells count="3">
    <mergeCell ref="A1:E1"/>
    <mergeCell ref="A3:E3"/>
    <mergeCell ref="A5:E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87" orientation="portrait" r:id="rId1"/>
  <headerFooter>
    <oddFooter>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70" zoomScaleNormal="70" workbookViewId="0">
      <selection activeCell="B21" sqref="B21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22.5703125" style="1" customWidth="1"/>
    <col min="4" max="4" width="15.140625" customWidth="1"/>
    <col min="5" max="5" width="13.28515625" bestFit="1" customWidth="1"/>
  </cols>
  <sheetData>
    <row r="1" spans="1:4" ht="46.5" x14ac:dyDescent="0.7">
      <c r="A1" s="59" t="s">
        <v>41</v>
      </c>
      <c r="B1" s="59"/>
      <c r="C1" s="59"/>
      <c r="D1" s="59"/>
    </row>
    <row r="3" spans="1:4" ht="33.75" x14ac:dyDescent="0.5">
      <c r="A3" s="60" t="s">
        <v>0</v>
      </c>
      <c r="B3" s="60"/>
      <c r="C3" s="60"/>
      <c r="D3" s="60"/>
    </row>
    <row r="4" spans="1:4" ht="4.5" customHeight="1" x14ac:dyDescent="0.5">
      <c r="A4" s="8"/>
      <c r="B4" s="8"/>
      <c r="C4" s="22"/>
      <c r="D4" s="8"/>
    </row>
    <row r="5" spans="1:4" ht="33.75" x14ac:dyDescent="0.5">
      <c r="A5" s="60" t="s">
        <v>1</v>
      </c>
      <c r="B5" s="60"/>
      <c r="C5" s="60"/>
      <c r="D5" s="60"/>
    </row>
    <row r="8" spans="1:4" ht="26.25" x14ac:dyDescent="0.4">
      <c r="A8" s="23" t="s">
        <v>4</v>
      </c>
      <c r="B8" s="9" t="s">
        <v>2</v>
      </c>
      <c r="C8" s="23" t="s">
        <v>11</v>
      </c>
      <c r="D8" s="23" t="s">
        <v>31</v>
      </c>
    </row>
    <row r="9" spans="1:4" ht="11.25" customHeight="1" x14ac:dyDescent="0.4">
      <c r="A9" s="3"/>
      <c r="B9" s="3"/>
      <c r="C9" s="4"/>
    </row>
    <row r="10" spans="1:4" ht="11.25" customHeight="1" x14ac:dyDescent="0.4">
      <c r="A10" s="3"/>
      <c r="B10" s="3"/>
      <c r="C10" s="4"/>
    </row>
    <row r="11" spans="1:4" s="20" customFormat="1" ht="30" customHeight="1" x14ac:dyDescent="0.25">
      <c r="A11" s="18">
        <v>102</v>
      </c>
      <c r="B11" s="19" t="s">
        <v>75</v>
      </c>
      <c r="C11" s="26">
        <v>1</v>
      </c>
      <c r="D11" s="26">
        <v>200</v>
      </c>
    </row>
    <row r="12" spans="1:4" s="20" customFormat="1" ht="30" customHeight="1" x14ac:dyDescent="0.25">
      <c r="A12" s="18">
        <v>101</v>
      </c>
      <c r="B12" s="19" t="s">
        <v>47</v>
      </c>
      <c r="C12" s="26">
        <v>2</v>
      </c>
      <c r="D12" s="26">
        <f>200*0.88</f>
        <v>176</v>
      </c>
    </row>
    <row r="13" spans="1:4" s="20" customFormat="1" ht="30" customHeight="1" x14ac:dyDescent="0.25">
      <c r="A13" s="18">
        <v>107</v>
      </c>
      <c r="B13" s="19" t="str">
        <f>Teilnehmer!B40</f>
        <v>Belgium Raftgirls 2 - BEL</v>
      </c>
      <c r="C13" s="26">
        <v>3</v>
      </c>
      <c r="D13" s="26">
        <f>200*0.79</f>
        <v>158</v>
      </c>
    </row>
    <row r="14" spans="1:4" s="21" customFormat="1" ht="30" customHeight="1" x14ac:dyDescent="0.25">
      <c r="A14" s="18">
        <v>104</v>
      </c>
      <c r="B14" s="19" t="str">
        <f>Teilnehmer!B28</f>
        <v>AKV 1 - GER</v>
      </c>
      <c r="C14" s="26">
        <v>4</v>
      </c>
      <c r="D14" s="26">
        <f>200*0.72</f>
        <v>144</v>
      </c>
    </row>
    <row r="15" spans="1:4" s="21" customFormat="1" ht="30" customHeight="1" x14ac:dyDescent="0.25">
      <c r="A15" s="18">
        <v>103</v>
      </c>
      <c r="B15" s="19" t="str">
        <f>Teilnehmer!B22</f>
        <v>Aquamania - NED</v>
      </c>
      <c r="C15" s="26">
        <v>5</v>
      </c>
      <c r="D15" s="26">
        <f>200*0.69</f>
        <v>138</v>
      </c>
    </row>
    <row r="16" spans="1:4" s="21" customFormat="1" ht="30" customHeight="1" x14ac:dyDescent="0.25">
      <c r="A16" s="18">
        <v>106</v>
      </c>
      <c r="B16" s="19" t="str">
        <f>Teilnehmer!B34</f>
        <v>Raftmuddies AKV - GER</v>
      </c>
      <c r="C16" s="26">
        <v>6</v>
      </c>
      <c r="D16" s="26">
        <f>200*0.66</f>
        <v>132</v>
      </c>
    </row>
    <row r="17" spans="1:3" ht="21" x14ac:dyDescent="0.35">
      <c r="A17" s="5"/>
      <c r="B17" s="7"/>
      <c r="C17" s="5"/>
    </row>
    <row r="18" spans="1:3" ht="21" x14ac:dyDescent="0.35">
      <c r="A18" s="5"/>
      <c r="B18" s="7"/>
      <c r="C18" s="5"/>
    </row>
    <row r="19" spans="1:3" ht="21" x14ac:dyDescent="0.35">
      <c r="A19" s="5"/>
      <c r="B19" s="7"/>
      <c r="C19" s="5"/>
    </row>
  </sheetData>
  <autoFilter ref="A9:D9"/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89" orientation="portrait" r:id="rId1"/>
  <headerFooter>
    <oddFooter>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zoomScale="60" zoomScaleNormal="70" workbookViewId="0">
      <selection activeCell="E32" sqref="E32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9.42578125" customWidth="1"/>
    <col min="4" max="4" width="28.42578125" customWidth="1"/>
  </cols>
  <sheetData>
    <row r="1" spans="1:4" ht="46.5" x14ac:dyDescent="0.7">
      <c r="A1" s="59" t="s">
        <v>42</v>
      </c>
      <c r="B1" s="59"/>
      <c r="C1" s="59"/>
      <c r="D1" s="59"/>
    </row>
    <row r="3" spans="1:4" ht="33.75" x14ac:dyDescent="0.5">
      <c r="A3" s="60" t="s">
        <v>0</v>
      </c>
      <c r="B3" s="60"/>
      <c r="C3" s="60"/>
      <c r="D3" s="60"/>
    </row>
    <row r="4" spans="1:4" ht="4.5" customHeight="1" x14ac:dyDescent="0.5">
      <c r="A4" s="8"/>
      <c r="B4" s="8"/>
      <c r="C4" s="8"/>
      <c r="D4" s="8"/>
    </row>
    <row r="5" spans="1:4" ht="33.75" x14ac:dyDescent="0.5">
      <c r="A5" s="60" t="s">
        <v>1</v>
      </c>
      <c r="B5" s="60"/>
      <c r="C5" s="60"/>
      <c r="D5" s="60"/>
    </row>
    <row r="8" spans="1:4" ht="26.25" x14ac:dyDescent="0.4">
      <c r="A8" s="23" t="s">
        <v>4</v>
      </c>
      <c r="B8" s="9" t="s">
        <v>2</v>
      </c>
      <c r="C8" s="9"/>
      <c r="D8" s="9"/>
    </row>
    <row r="9" spans="1:4" ht="11.25" customHeight="1" x14ac:dyDescent="0.4">
      <c r="A9" s="3"/>
      <c r="B9" s="3"/>
      <c r="C9" s="3"/>
      <c r="D9" s="3"/>
    </row>
    <row r="10" spans="1:4" s="6" customFormat="1" ht="21" x14ac:dyDescent="0.35">
      <c r="A10" s="12">
        <v>101</v>
      </c>
      <c r="B10" s="13" t="str">
        <f>Teilnehmer!B10</f>
        <v>AKV 2 - GER</v>
      </c>
      <c r="C10" s="14"/>
      <c r="D10" s="14"/>
    </row>
    <row r="11" spans="1:4" s="6" customFormat="1" ht="8.1" customHeight="1" x14ac:dyDescent="0.35">
      <c r="A11" s="15"/>
      <c r="B11" s="16"/>
      <c r="C11" s="14"/>
      <c r="D11" s="14"/>
    </row>
    <row r="12" spans="1:4" s="6" customFormat="1" ht="21" x14ac:dyDescent="0.35">
      <c r="A12" s="12">
        <v>102</v>
      </c>
      <c r="B12" s="13" t="str">
        <f>Teilnehmer!B16</f>
        <v>Belgium Raftgirls 1 - BEL</v>
      </c>
      <c r="C12" s="14"/>
      <c r="D12" s="14"/>
    </row>
    <row r="13" spans="1:4" s="6" customFormat="1" ht="8.1" customHeight="1" x14ac:dyDescent="0.35">
      <c r="A13" s="15"/>
      <c r="B13" s="16"/>
      <c r="C13" s="14"/>
      <c r="D13" s="14"/>
    </row>
    <row r="14" spans="1:4" s="6" customFormat="1" ht="21" x14ac:dyDescent="0.35">
      <c r="A14" s="12">
        <v>103</v>
      </c>
      <c r="B14" s="13" t="str">
        <f>Teilnehmer!B22</f>
        <v>Aquamania - NED</v>
      </c>
      <c r="C14" s="14"/>
      <c r="D14" s="14"/>
    </row>
    <row r="15" spans="1:4" s="6" customFormat="1" ht="8.1" customHeight="1" x14ac:dyDescent="0.3">
      <c r="A15" s="14"/>
      <c r="B15" s="14"/>
      <c r="C15" s="14"/>
      <c r="D15" s="14"/>
    </row>
    <row r="16" spans="1:4" ht="21" x14ac:dyDescent="0.35">
      <c r="A16" s="12">
        <v>104</v>
      </c>
      <c r="B16" s="13" t="str">
        <f>Teilnehmer!B28</f>
        <v>AKV 1 - GER</v>
      </c>
      <c r="C16" s="14"/>
      <c r="D16" s="14"/>
    </row>
    <row r="17" spans="1:4" ht="8.1" customHeight="1" x14ac:dyDescent="0.3">
      <c r="A17" s="14"/>
      <c r="B17" s="14"/>
      <c r="C17" s="14"/>
      <c r="D17" s="14"/>
    </row>
    <row r="18" spans="1:4" ht="21" x14ac:dyDescent="0.35">
      <c r="A18" s="12">
        <v>105</v>
      </c>
      <c r="B18" s="13" t="e">
        <f>Teilnehmer!#REF!</f>
        <v>#REF!</v>
      </c>
      <c r="C18" s="14"/>
      <c r="D18" s="14"/>
    </row>
    <row r="19" spans="1:4" ht="8.1" customHeight="1" x14ac:dyDescent="0.3">
      <c r="A19" s="14"/>
      <c r="B19" s="14"/>
      <c r="C19" s="14"/>
      <c r="D19" s="14"/>
    </row>
    <row r="20" spans="1:4" ht="21" x14ac:dyDescent="0.35">
      <c r="A20" s="12">
        <v>106</v>
      </c>
      <c r="B20" s="13" t="str">
        <f>Teilnehmer!B34</f>
        <v>Raftmuddies AKV - GER</v>
      </c>
      <c r="C20" s="14"/>
      <c r="D20" s="14"/>
    </row>
    <row r="21" spans="1:4" ht="8.1" customHeight="1" x14ac:dyDescent="0.3">
      <c r="A21" s="14"/>
      <c r="B21" s="14"/>
      <c r="C21" s="14"/>
      <c r="D21" s="14"/>
    </row>
    <row r="22" spans="1:4" ht="21" x14ac:dyDescent="0.35">
      <c r="A22" s="12">
        <v>107</v>
      </c>
      <c r="B22" s="13" t="str">
        <f>Teilnehmer!B40</f>
        <v>Belgium Raftgirls 2 - BEL</v>
      </c>
      <c r="C22" s="14"/>
      <c r="D22" s="14"/>
    </row>
    <row r="23" spans="1:4" ht="8.1" customHeight="1" x14ac:dyDescent="0.25">
      <c r="A23" s="17"/>
      <c r="B23" s="17"/>
      <c r="C23" s="17"/>
      <c r="D23" s="17"/>
    </row>
    <row r="24" spans="1:4" ht="8.1" customHeight="1" x14ac:dyDescent="0.25">
      <c r="A24" s="17"/>
      <c r="B24" s="17"/>
      <c r="C24" s="17"/>
      <c r="D24" s="17"/>
    </row>
    <row r="25" spans="1:4" ht="21" x14ac:dyDescent="0.35">
      <c r="A25" s="5"/>
      <c r="B25" s="7"/>
      <c r="C25" s="6"/>
    </row>
    <row r="26" spans="1:4" ht="21" x14ac:dyDescent="0.35">
      <c r="A26" s="5"/>
      <c r="B26" s="7"/>
      <c r="C26" s="6"/>
    </row>
    <row r="27" spans="1:4" ht="21" x14ac:dyDescent="0.35">
      <c r="A27" s="5"/>
      <c r="B27" s="7"/>
      <c r="C27" s="6"/>
    </row>
  </sheetData>
  <mergeCells count="3">
    <mergeCell ref="A1:D1"/>
    <mergeCell ref="A3:D3"/>
    <mergeCell ref="A5:D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93" orientation="portrait" r:id="rId1"/>
  <headerFooter>
    <oddFooter>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="70" zoomScaleNormal="70" zoomScaleSheetLayoutView="30" workbookViewId="0">
      <selection activeCell="V22" sqref="V22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7.5703125" style="24" customWidth="1"/>
    <col min="4" max="4" width="16.7109375" style="24" customWidth="1"/>
    <col min="5" max="18" width="7.7109375" style="24" customWidth="1"/>
    <col min="19" max="19" width="21.5703125" customWidth="1"/>
    <col min="20" max="20" width="22.28515625" customWidth="1"/>
    <col min="21" max="21" width="13.42578125" customWidth="1"/>
    <col min="22" max="22" width="17.42578125" customWidth="1"/>
  </cols>
  <sheetData>
    <row r="1" spans="1:22" ht="46.5" x14ac:dyDescent="0.7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3" spans="1:22" ht="33.75" x14ac:dyDescent="0.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4.5" customHeight="1" x14ac:dyDescent="0.5">
      <c r="A4" s="8"/>
      <c r="B4" s="8"/>
      <c r="C4" s="25"/>
      <c r="D4" s="25"/>
    </row>
    <row r="5" spans="1:22" ht="33.75" x14ac:dyDescent="0.5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62.25" x14ac:dyDescent="0.25">
      <c r="A8" s="34" t="s">
        <v>4</v>
      </c>
      <c r="B8" s="31" t="s">
        <v>2</v>
      </c>
      <c r="C8" s="27" t="s">
        <v>12</v>
      </c>
      <c r="D8" s="27" t="s">
        <v>10</v>
      </c>
      <c r="E8" s="30" t="s">
        <v>15</v>
      </c>
      <c r="F8" s="30" t="s">
        <v>16</v>
      </c>
      <c r="G8" s="30" t="s">
        <v>17</v>
      </c>
      <c r="H8" s="30" t="s">
        <v>18</v>
      </c>
      <c r="I8" s="30" t="s">
        <v>19</v>
      </c>
      <c r="J8" s="30" t="s">
        <v>20</v>
      </c>
      <c r="K8" s="30" t="s">
        <v>21</v>
      </c>
      <c r="L8" s="30" t="s">
        <v>22</v>
      </c>
      <c r="M8" s="30" t="s">
        <v>23</v>
      </c>
      <c r="N8" s="30" t="s">
        <v>24</v>
      </c>
      <c r="O8" s="30" t="s">
        <v>25</v>
      </c>
      <c r="P8" s="30" t="s">
        <v>26</v>
      </c>
      <c r="Q8" s="30" t="s">
        <v>27</v>
      </c>
      <c r="R8" s="30" t="s">
        <v>28</v>
      </c>
      <c r="S8" s="32" t="s">
        <v>29</v>
      </c>
      <c r="T8" s="32" t="s">
        <v>30</v>
      </c>
      <c r="U8" s="32" t="s">
        <v>11</v>
      </c>
      <c r="V8" s="33" t="s">
        <v>31</v>
      </c>
    </row>
    <row r="9" spans="1:22" ht="11.25" customHeight="1" x14ac:dyDescent="0.4">
      <c r="A9" s="3"/>
      <c r="B9" s="3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22" s="20" customFormat="1" ht="30" customHeight="1" x14ac:dyDescent="0.25">
      <c r="A10" s="35">
        <v>101</v>
      </c>
      <c r="B10" s="36" t="str">
        <f>Teilnehmer!B10</f>
        <v>AKV 2 - GER</v>
      </c>
      <c r="C10" s="29" t="s">
        <v>13</v>
      </c>
      <c r="D10" s="29">
        <v>305.11</v>
      </c>
      <c r="E10" s="28">
        <v>0</v>
      </c>
      <c r="F10" s="28">
        <v>0</v>
      </c>
      <c r="G10" s="28">
        <v>5</v>
      </c>
      <c r="H10" s="28">
        <v>0</v>
      </c>
      <c r="I10" s="28">
        <v>5</v>
      </c>
      <c r="J10" s="28">
        <v>0</v>
      </c>
      <c r="K10" s="28">
        <v>0</v>
      </c>
      <c r="L10" s="28">
        <v>0</v>
      </c>
      <c r="M10" s="28">
        <v>50</v>
      </c>
      <c r="N10" s="28">
        <v>0</v>
      </c>
      <c r="O10" s="28">
        <v>0</v>
      </c>
      <c r="P10" s="28">
        <v>0</v>
      </c>
      <c r="Q10" s="28">
        <v>50</v>
      </c>
      <c r="R10" s="28">
        <v>5</v>
      </c>
      <c r="S10" s="37">
        <f t="shared" ref="S10:S21" si="0">SUM(D10:R10)</f>
        <v>420.11</v>
      </c>
      <c r="T10" s="61">
        <v>412.09</v>
      </c>
      <c r="U10" s="63">
        <v>4</v>
      </c>
      <c r="V10" s="65">
        <f>300*0.72</f>
        <v>216</v>
      </c>
    </row>
    <row r="11" spans="1:22" s="20" customFormat="1" ht="30" customHeight="1" x14ac:dyDescent="0.25">
      <c r="A11" s="38"/>
      <c r="B11" s="39"/>
      <c r="C11" s="29" t="s">
        <v>14</v>
      </c>
      <c r="D11" s="29">
        <v>247.09</v>
      </c>
      <c r="E11" s="28">
        <v>0</v>
      </c>
      <c r="F11" s="28">
        <v>0</v>
      </c>
      <c r="G11" s="28">
        <v>5</v>
      </c>
      <c r="H11" s="28">
        <v>0</v>
      </c>
      <c r="I11" s="28">
        <v>5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50</v>
      </c>
      <c r="P11" s="28">
        <v>50</v>
      </c>
      <c r="Q11" s="28">
        <v>50</v>
      </c>
      <c r="R11" s="28">
        <v>5</v>
      </c>
      <c r="S11" s="37">
        <f t="shared" si="0"/>
        <v>412.09000000000003</v>
      </c>
      <c r="T11" s="62"/>
      <c r="U11" s="64"/>
      <c r="V11" s="65"/>
    </row>
    <row r="12" spans="1:22" s="20" customFormat="1" ht="30" customHeight="1" x14ac:dyDescent="0.25">
      <c r="A12" s="35">
        <v>102</v>
      </c>
      <c r="B12" s="36" t="str">
        <f>Teilnehmer!B16</f>
        <v>Belgium Raftgirls 1 - BEL</v>
      </c>
      <c r="C12" s="29" t="s">
        <v>13</v>
      </c>
      <c r="D12" s="29">
        <v>261.45</v>
      </c>
      <c r="E12" s="28">
        <v>0</v>
      </c>
      <c r="F12" s="28">
        <v>0</v>
      </c>
      <c r="G12" s="28">
        <v>5</v>
      </c>
      <c r="H12" s="28">
        <v>0</v>
      </c>
      <c r="I12" s="28">
        <v>5</v>
      </c>
      <c r="J12" s="28">
        <v>0</v>
      </c>
      <c r="K12" s="28">
        <v>0</v>
      </c>
      <c r="L12" s="28">
        <v>0</v>
      </c>
      <c r="M12" s="28">
        <v>5</v>
      </c>
      <c r="N12" s="28">
        <v>0</v>
      </c>
      <c r="O12" s="28">
        <v>0</v>
      </c>
      <c r="P12" s="28">
        <v>0</v>
      </c>
      <c r="Q12" s="28">
        <v>50</v>
      </c>
      <c r="R12" s="28">
        <v>0</v>
      </c>
      <c r="S12" s="37">
        <f t="shared" si="0"/>
        <v>326.45</v>
      </c>
      <c r="T12" s="61">
        <v>326.45</v>
      </c>
      <c r="U12" s="63">
        <v>1</v>
      </c>
      <c r="V12" s="65">
        <v>300</v>
      </c>
    </row>
    <row r="13" spans="1:22" s="20" customFormat="1" ht="30" customHeight="1" x14ac:dyDescent="0.25">
      <c r="A13" s="38"/>
      <c r="B13" s="39"/>
      <c r="C13" s="29" t="s">
        <v>14</v>
      </c>
      <c r="D13" s="29">
        <v>206.01</v>
      </c>
      <c r="E13" s="28">
        <v>0</v>
      </c>
      <c r="F13" s="28">
        <v>0</v>
      </c>
      <c r="G13" s="28">
        <v>5</v>
      </c>
      <c r="H13" s="28">
        <v>0</v>
      </c>
      <c r="I13" s="28">
        <v>0</v>
      </c>
      <c r="J13" s="28">
        <v>0</v>
      </c>
      <c r="K13" s="28">
        <v>50</v>
      </c>
      <c r="L13" s="28">
        <v>0</v>
      </c>
      <c r="M13" s="28">
        <v>0</v>
      </c>
      <c r="N13" s="28">
        <v>0</v>
      </c>
      <c r="O13" s="28">
        <v>50</v>
      </c>
      <c r="P13" s="28">
        <v>50</v>
      </c>
      <c r="Q13" s="28">
        <v>0</v>
      </c>
      <c r="R13" s="28">
        <v>5</v>
      </c>
      <c r="S13" s="37">
        <f t="shared" si="0"/>
        <v>366.01</v>
      </c>
      <c r="T13" s="62"/>
      <c r="U13" s="64"/>
      <c r="V13" s="65"/>
    </row>
    <row r="14" spans="1:22" s="20" customFormat="1" ht="30" customHeight="1" x14ac:dyDescent="0.25">
      <c r="A14" s="35">
        <v>103</v>
      </c>
      <c r="B14" s="36" t="str">
        <f>Teilnehmer!B22</f>
        <v>Aquamania - NED</v>
      </c>
      <c r="C14" s="29" t="s">
        <v>13</v>
      </c>
      <c r="D14" s="29">
        <v>248.47</v>
      </c>
      <c r="E14" s="28">
        <v>5</v>
      </c>
      <c r="F14" s="28">
        <v>5</v>
      </c>
      <c r="G14" s="28">
        <v>50</v>
      </c>
      <c r="H14" s="28">
        <v>0</v>
      </c>
      <c r="I14" s="28">
        <v>5</v>
      </c>
      <c r="J14" s="28">
        <v>0</v>
      </c>
      <c r="K14" s="28">
        <v>0</v>
      </c>
      <c r="L14" s="28">
        <v>0</v>
      </c>
      <c r="M14" s="28">
        <v>5</v>
      </c>
      <c r="N14" s="28">
        <v>0</v>
      </c>
      <c r="O14" s="28">
        <v>50</v>
      </c>
      <c r="P14" s="28">
        <v>50</v>
      </c>
      <c r="Q14" s="28">
        <v>0</v>
      </c>
      <c r="R14" s="28">
        <v>0</v>
      </c>
      <c r="S14" s="37">
        <f t="shared" si="0"/>
        <v>418.47</v>
      </c>
      <c r="T14" s="61">
        <v>379.61</v>
      </c>
      <c r="U14" s="63">
        <v>3</v>
      </c>
      <c r="V14" s="65">
        <f>300*0.79</f>
        <v>237</v>
      </c>
    </row>
    <row r="15" spans="1:22" s="20" customFormat="1" ht="30" customHeight="1" x14ac:dyDescent="0.25">
      <c r="A15" s="38"/>
      <c r="B15" s="39"/>
      <c r="C15" s="29" t="s">
        <v>14</v>
      </c>
      <c r="D15" s="29">
        <v>259.61</v>
      </c>
      <c r="E15" s="28">
        <v>5</v>
      </c>
      <c r="F15" s="28">
        <v>0</v>
      </c>
      <c r="G15" s="28">
        <v>5</v>
      </c>
      <c r="H15" s="28">
        <v>0</v>
      </c>
      <c r="I15" s="28">
        <v>5</v>
      </c>
      <c r="J15" s="28">
        <v>0</v>
      </c>
      <c r="K15" s="28">
        <v>5</v>
      </c>
      <c r="L15" s="28">
        <v>0</v>
      </c>
      <c r="M15" s="28">
        <v>0</v>
      </c>
      <c r="N15" s="28">
        <v>50</v>
      </c>
      <c r="O15" s="28">
        <v>0</v>
      </c>
      <c r="P15" s="28">
        <v>0</v>
      </c>
      <c r="Q15" s="28">
        <v>50</v>
      </c>
      <c r="R15" s="28">
        <v>0</v>
      </c>
      <c r="S15" s="37">
        <f t="shared" si="0"/>
        <v>379.61</v>
      </c>
      <c r="T15" s="62"/>
      <c r="U15" s="64"/>
      <c r="V15" s="65"/>
    </row>
    <row r="16" spans="1:22" s="21" customFormat="1" ht="30" customHeight="1" x14ac:dyDescent="0.25">
      <c r="A16" s="35">
        <v>104</v>
      </c>
      <c r="B16" s="36" t="str">
        <f>Teilnehmer!B28</f>
        <v>AKV 1 - GER</v>
      </c>
      <c r="C16" s="29" t="s">
        <v>13</v>
      </c>
      <c r="D16" s="29">
        <v>243.25</v>
      </c>
      <c r="E16" s="28">
        <v>0</v>
      </c>
      <c r="F16" s="28">
        <v>0</v>
      </c>
      <c r="G16" s="28">
        <v>5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50</v>
      </c>
      <c r="N16" s="28">
        <v>0</v>
      </c>
      <c r="O16" s="28">
        <v>50</v>
      </c>
      <c r="P16" s="28">
        <v>50</v>
      </c>
      <c r="Q16" s="28">
        <v>0</v>
      </c>
      <c r="R16" s="28">
        <v>0</v>
      </c>
      <c r="S16" s="37">
        <f t="shared" si="0"/>
        <v>398.25</v>
      </c>
      <c r="T16" s="61">
        <v>362.27</v>
      </c>
      <c r="U16" s="63">
        <v>2</v>
      </c>
      <c r="V16" s="65">
        <f>300*0.88</f>
        <v>264</v>
      </c>
    </row>
    <row r="17" spans="1:22" s="21" customFormat="1" ht="30" customHeight="1" x14ac:dyDescent="0.25">
      <c r="A17" s="38"/>
      <c r="B17" s="39"/>
      <c r="C17" s="29" t="s">
        <v>14</v>
      </c>
      <c r="D17" s="29">
        <v>227.27</v>
      </c>
      <c r="E17" s="28">
        <v>5</v>
      </c>
      <c r="F17" s="28">
        <v>5</v>
      </c>
      <c r="G17" s="28">
        <v>5</v>
      </c>
      <c r="H17" s="28">
        <v>50</v>
      </c>
      <c r="I17" s="28">
        <v>5</v>
      </c>
      <c r="J17" s="28">
        <v>0</v>
      </c>
      <c r="K17" s="28">
        <v>0</v>
      </c>
      <c r="L17" s="28">
        <v>0</v>
      </c>
      <c r="M17" s="28">
        <v>5</v>
      </c>
      <c r="N17" s="28">
        <v>0</v>
      </c>
      <c r="O17" s="28">
        <v>5</v>
      </c>
      <c r="P17" s="28">
        <v>50</v>
      </c>
      <c r="Q17" s="28">
        <v>0</v>
      </c>
      <c r="R17" s="28">
        <v>5</v>
      </c>
      <c r="S17" s="37">
        <f t="shared" si="0"/>
        <v>362.27</v>
      </c>
      <c r="T17" s="62"/>
      <c r="U17" s="64"/>
      <c r="V17" s="65"/>
    </row>
    <row r="18" spans="1:22" s="21" customFormat="1" ht="30" customHeight="1" x14ac:dyDescent="0.25">
      <c r="A18" s="35">
        <v>106</v>
      </c>
      <c r="B18" s="36" t="str">
        <f>Teilnehmer!B34</f>
        <v>Raftmuddies AKV - GER</v>
      </c>
      <c r="C18" s="29" t="s">
        <v>13</v>
      </c>
      <c r="D18" s="29">
        <v>319.83999999999997</v>
      </c>
      <c r="E18" s="28">
        <v>5</v>
      </c>
      <c r="F18" s="28">
        <v>5</v>
      </c>
      <c r="G18" s="28">
        <v>5</v>
      </c>
      <c r="H18" s="28">
        <v>50</v>
      </c>
      <c r="I18" s="28">
        <v>50</v>
      </c>
      <c r="J18" s="28">
        <v>0</v>
      </c>
      <c r="K18" s="28">
        <v>5</v>
      </c>
      <c r="L18" s="28">
        <v>0</v>
      </c>
      <c r="M18" s="28">
        <v>50</v>
      </c>
      <c r="N18" s="28">
        <v>50</v>
      </c>
      <c r="O18" s="28">
        <v>0</v>
      </c>
      <c r="P18" s="28">
        <v>0</v>
      </c>
      <c r="Q18" s="28">
        <v>50</v>
      </c>
      <c r="R18" s="28">
        <v>0</v>
      </c>
      <c r="S18" s="37">
        <f t="shared" si="0"/>
        <v>589.83999999999992</v>
      </c>
      <c r="T18" s="61">
        <v>462.93</v>
      </c>
      <c r="U18" s="63">
        <v>5</v>
      </c>
      <c r="V18" s="65">
        <f>300*0.69</f>
        <v>206.99999999999997</v>
      </c>
    </row>
    <row r="19" spans="1:22" s="21" customFormat="1" ht="30" customHeight="1" x14ac:dyDescent="0.25">
      <c r="A19" s="38"/>
      <c r="B19" s="39"/>
      <c r="C19" s="29" t="s">
        <v>14</v>
      </c>
      <c r="D19" s="29">
        <v>237.93</v>
      </c>
      <c r="E19" s="28">
        <v>5</v>
      </c>
      <c r="F19" s="28">
        <v>0</v>
      </c>
      <c r="G19" s="28">
        <v>5</v>
      </c>
      <c r="H19" s="28">
        <v>5</v>
      </c>
      <c r="I19" s="28">
        <v>0</v>
      </c>
      <c r="J19" s="28">
        <v>5</v>
      </c>
      <c r="K19" s="28">
        <v>50</v>
      </c>
      <c r="L19" s="28">
        <v>50</v>
      </c>
      <c r="M19" s="28">
        <v>50</v>
      </c>
      <c r="N19" s="28">
        <v>50</v>
      </c>
      <c r="O19" s="28">
        <v>5</v>
      </c>
      <c r="P19" s="28">
        <v>0</v>
      </c>
      <c r="Q19" s="28">
        <v>0</v>
      </c>
      <c r="R19" s="28">
        <v>0</v>
      </c>
      <c r="S19" s="37">
        <f t="shared" si="0"/>
        <v>462.93</v>
      </c>
      <c r="T19" s="62"/>
      <c r="U19" s="64"/>
      <c r="V19" s="65"/>
    </row>
    <row r="20" spans="1:22" s="21" customFormat="1" ht="30" customHeight="1" x14ac:dyDescent="0.25">
      <c r="A20" s="35">
        <v>107</v>
      </c>
      <c r="B20" s="36" t="str">
        <f>Teilnehmer!B40</f>
        <v>Belgium Raftgirls 2 - BEL</v>
      </c>
      <c r="C20" s="29" t="s">
        <v>13</v>
      </c>
      <c r="D20" s="29">
        <v>278.48</v>
      </c>
      <c r="E20" s="28">
        <v>0</v>
      </c>
      <c r="F20" s="28">
        <v>0</v>
      </c>
      <c r="G20" s="28">
        <v>50</v>
      </c>
      <c r="H20" s="28">
        <v>50</v>
      </c>
      <c r="I20" s="28">
        <v>5</v>
      </c>
      <c r="J20" s="28">
        <v>0</v>
      </c>
      <c r="K20" s="28">
        <v>0</v>
      </c>
      <c r="L20" s="28">
        <v>0</v>
      </c>
      <c r="M20" s="28">
        <v>50</v>
      </c>
      <c r="N20" s="28">
        <v>50</v>
      </c>
      <c r="O20" s="28">
        <v>50</v>
      </c>
      <c r="P20" s="28">
        <v>50</v>
      </c>
      <c r="Q20" s="28">
        <v>0</v>
      </c>
      <c r="R20" s="28">
        <v>50</v>
      </c>
      <c r="S20" s="37">
        <f t="shared" si="0"/>
        <v>633.48</v>
      </c>
      <c r="T20" s="61">
        <v>508.71</v>
      </c>
      <c r="U20" s="63">
        <v>6</v>
      </c>
      <c r="V20" s="65">
        <f>300*0.66</f>
        <v>198</v>
      </c>
    </row>
    <row r="21" spans="1:22" ht="28.5" customHeight="1" x14ac:dyDescent="0.25">
      <c r="C21" s="29" t="s">
        <v>14</v>
      </c>
      <c r="D21" s="29">
        <v>248.71</v>
      </c>
      <c r="E21" s="28">
        <v>5</v>
      </c>
      <c r="F21" s="28">
        <v>0</v>
      </c>
      <c r="G21" s="28">
        <v>50</v>
      </c>
      <c r="H21" s="28">
        <v>50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50</v>
      </c>
      <c r="O21" s="28">
        <v>50</v>
      </c>
      <c r="P21" s="28">
        <v>50</v>
      </c>
      <c r="Q21" s="28">
        <v>0</v>
      </c>
      <c r="R21" s="28">
        <v>5</v>
      </c>
      <c r="S21" s="37">
        <f t="shared" si="0"/>
        <v>508.71000000000004</v>
      </c>
      <c r="T21" s="62"/>
      <c r="U21" s="64"/>
      <c r="V21" s="65"/>
    </row>
  </sheetData>
  <mergeCells count="22">
    <mergeCell ref="A1:V1"/>
    <mergeCell ref="A3:V3"/>
    <mergeCell ref="A5:V5"/>
    <mergeCell ref="V10:V11"/>
    <mergeCell ref="C9:U9"/>
    <mergeCell ref="T10:T11"/>
    <mergeCell ref="U10:U11"/>
    <mergeCell ref="T20:T21"/>
    <mergeCell ref="U18:U19"/>
    <mergeCell ref="U20:U21"/>
    <mergeCell ref="V20:V21"/>
    <mergeCell ref="T12:T13"/>
    <mergeCell ref="T14:T15"/>
    <mergeCell ref="T16:T17"/>
    <mergeCell ref="T18:T19"/>
    <mergeCell ref="V12:V13"/>
    <mergeCell ref="V14:V15"/>
    <mergeCell ref="V16:V17"/>
    <mergeCell ref="V18:V19"/>
    <mergeCell ref="U12:U13"/>
    <mergeCell ref="U14:U15"/>
    <mergeCell ref="U16:U17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54" orientation="landscape" r:id="rId1"/>
  <headerFooter>
    <oddFooter>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3" zoomScale="70" zoomScaleNormal="70" workbookViewId="0">
      <selection activeCell="A30" sqref="A30:IV42"/>
    </sheetView>
  </sheetViews>
  <sheetFormatPr baseColWidth="10" defaultRowHeight="15" x14ac:dyDescent="0.25"/>
  <cols>
    <col min="1" max="1" width="14.28515625" customWidth="1"/>
    <col min="2" max="2" width="16.42578125" customWidth="1"/>
    <col min="3" max="3" width="72.140625" customWidth="1"/>
  </cols>
  <sheetData>
    <row r="1" spans="1:3" ht="46.5" x14ac:dyDescent="0.7">
      <c r="A1" s="59" t="s">
        <v>44</v>
      </c>
      <c r="B1" s="59"/>
      <c r="C1" s="59"/>
    </row>
    <row r="3" spans="1:3" ht="33.75" x14ac:dyDescent="0.5">
      <c r="A3" s="60" t="s">
        <v>0</v>
      </c>
      <c r="B3" s="60"/>
      <c r="C3" s="60"/>
    </row>
    <row r="4" spans="1:3" ht="4.5" customHeight="1" x14ac:dyDescent="0.5">
      <c r="B4" s="8"/>
      <c r="C4" s="8"/>
    </row>
    <row r="5" spans="1:3" ht="33.75" x14ac:dyDescent="0.5">
      <c r="A5" s="60" t="s">
        <v>1</v>
      </c>
      <c r="B5" s="60"/>
      <c r="C5" s="60"/>
    </row>
    <row r="8" spans="1:3" ht="26.25" x14ac:dyDescent="0.4">
      <c r="A8" s="23" t="s">
        <v>32</v>
      </c>
      <c r="B8" s="23" t="s">
        <v>4</v>
      </c>
      <c r="C8" s="9" t="s">
        <v>2</v>
      </c>
    </row>
    <row r="9" spans="1:3" ht="11.25" customHeight="1" x14ac:dyDescent="0.4">
      <c r="B9" s="3"/>
      <c r="C9" s="3"/>
    </row>
    <row r="10" spans="1:3" s="6" customFormat="1" ht="21" x14ac:dyDescent="0.35">
      <c r="B10" s="12">
        <v>1</v>
      </c>
      <c r="C10" s="13" t="str">
        <f>Teilnehmer!B10</f>
        <v>AKV 2 - GER</v>
      </c>
    </row>
    <row r="11" spans="1:3" s="6" customFormat="1" ht="8.1" customHeight="1" x14ac:dyDescent="0.35">
      <c r="B11" s="15"/>
      <c r="C11" s="16"/>
    </row>
    <row r="12" spans="1:3" s="6" customFormat="1" ht="21" x14ac:dyDescent="0.35">
      <c r="B12" s="12">
        <v>2</v>
      </c>
      <c r="C12" s="13" t="str">
        <f>Teilnehmer!B16</f>
        <v>Belgium Raftgirls 1 - BEL</v>
      </c>
    </row>
    <row r="13" spans="1:3" s="6" customFormat="1" ht="8.1" customHeight="1" x14ac:dyDescent="0.35">
      <c r="B13" s="15"/>
      <c r="C13" s="16"/>
    </row>
    <row r="14" spans="1:3" s="6" customFormat="1" ht="21" x14ac:dyDescent="0.35">
      <c r="B14" s="12">
        <v>3</v>
      </c>
      <c r="C14" s="13" t="str">
        <f>Teilnehmer!B22</f>
        <v>Aquamania - NED</v>
      </c>
    </row>
    <row r="15" spans="1:3" s="6" customFormat="1" ht="8.1" customHeight="1" x14ac:dyDescent="0.3">
      <c r="B15" s="14"/>
      <c r="C15" s="14"/>
    </row>
    <row r="16" spans="1:3" ht="21" x14ac:dyDescent="0.35">
      <c r="B16" s="12">
        <v>4</v>
      </c>
      <c r="C16" s="13" t="str">
        <f>Teilnehmer!B28</f>
        <v>AKV 1 - GER</v>
      </c>
    </row>
    <row r="17" spans="2:3" ht="8.1" customHeight="1" x14ac:dyDescent="0.3">
      <c r="B17" s="14"/>
      <c r="C17" s="14"/>
    </row>
    <row r="18" spans="2:3" ht="21" x14ac:dyDescent="0.35">
      <c r="B18" s="12">
        <v>5</v>
      </c>
      <c r="C18" s="13" t="e">
        <f>Teilnehmer!#REF!</f>
        <v>#REF!</v>
      </c>
    </row>
    <row r="19" spans="2:3" ht="8.1" customHeight="1" x14ac:dyDescent="0.3">
      <c r="B19" s="14"/>
      <c r="C19" s="14"/>
    </row>
    <row r="20" spans="2:3" ht="21" x14ac:dyDescent="0.35">
      <c r="B20" s="12">
        <v>6</v>
      </c>
      <c r="C20" s="13" t="str">
        <f>Teilnehmer!B34</f>
        <v>Raftmuddies AKV - GER</v>
      </c>
    </row>
    <row r="21" spans="2:3" ht="8.1" customHeight="1" x14ac:dyDescent="0.3">
      <c r="B21" s="14"/>
      <c r="C21" s="14"/>
    </row>
    <row r="22" spans="2:3" ht="21" x14ac:dyDescent="0.35">
      <c r="B22" s="12">
        <v>7</v>
      </c>
      <c r="C22" s="13" t="str">
        <f>Teilnehmer!B40</f>
        <v>Belgium Raftgirls 2 - BEL</v>
      </c>
    </row>
    <row r="23" spans="2:3" ht="8.1" customHeight="1" x14ac:dyDescent="0.25">
      <c r="B23" s="17"/>
      <c r="C23" s="17"/>
    </row>
    <row r="24" spans="2:3" ht="21" x14ac:dyDescent="0.35">
      <c r="B24" s="12">
        <v>8</v>
      </c>
      <c r="C24" s="13" t="e">
        <f>Teilnehmer!#REF!</f>
        <v>#REF!</v>
      </c>
    </row>
    <row r="25" spans="2:3" ht="8.1" customHeight="1" x14ac:dyDescent="0.3">
      <c r="B25" s="14"/>
      <c r="C25" s="14"/>
    </row>
    <row r="26" spans="2:3" ht="21" x14ac:dyDescent="0.35">
      <c r="B26" s="12">
        <v>9</v>
      </c>
      <c r="C26" s="13" t="e">
        <f>Teilnehmer!#REF!</f>
        <v>#REF!</v>
      </c>
    </row>
    <row r="27" spans="2:3" ht="8.1" customHeight="1" x14ac:dyDescent="0.3">
      <c r="B27" s="14"/>
      <c r="C27" s="14"/>
    </row>
    <row r="28" spans="2:3" ht="21" x14ac:dyDescent="0.35">
      <c r="B28" s="12">
        <v>10</v>
      </c>
      <c r="C28" s="13" t="e">
        <f>Teilnehmer!#REF!</f>
        <v>#REF!</v>
      </c>
    </row>
    <row r="29" spans="2:3" ht="8.1" customHeight="1" x14ac:dyDescent="0.25">
      <c r="B29" s="17"/>
      <c r="C29" s="17"/>
    </row>
    <row r="30" spans="2:3" ht="21" x14ac:dyDescent="0.35">
      <c r="B30" s="5"/>
      <c r="C30" s="7"/>
    </row>
  </sheetData>
  <mergeCells count="3">
    <mergeCell ref="A1:C1"/>
    <mergeCell ref="A3:C3"/>
    <mergeCell ref="A5:C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93" orientation="portrait" r:id="rId1"/>
  <headerFooter>
    <oddFooter>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6" zoomScale="70" zoomScaleNormal="70" workbookViewId="0">
      <selection activeCell="H15" sqref="H15"/>
    </sheetView>
  </sheetViews>
  <sheetFormatPr baseColWidth="10" defaultRowHeight="15" x14ac:dyDescent="0.25"/>
  <cols>
    <col min="1" max="1" width="16.42578125" customWidth="1"/>
    <col min="2" max="2" width="41.7109375" customWidth="1"/>
    <col min="3" max="3" width="22.5703125" customWidth="1"/>
    <col min="4" max="4" width="15.140625" customWidth="1"/>
    <col min="5" max="5" width="13.28515625" bestFit="1" customWidth="1"/>
  </cols>
  <sheetData>
    <row r="1" spans="1:5" ht="46.5" x14ac:dyDescent="0.7">
      <c r="A1" s="59" t="s">
        <v>45</v>
      </c>
      <c r="B1" s="59"/>
      <c r="C1" s="59"/>
      <c r="D1" s="59"/>
      <c r="E1" s="59"/>
    </row>
    <row r="3" spans="1:5" ht="33.75" x14ac:dyDescent="0.5">
      <c r="A3" s="60" t="s">
        <v>0</v>
      </c>
      <c r="B3" s="60"/>
      <c r="C3" s="60"/>
      <c r="D3" s="60"/>
      <c r="E3" s="60"/>
    </row>
    <row r="4" spans="1:5" ht="4.5" customHeight="1" x14ac:dyDescent="0.5">
      <c r="A4" s="8"/>
      <c r="B4" s="8"/>
      <c r="C4" s="8"/>
      <c r="D4" s="8"/>
    </row>
    <row r="5" spans="1:5" ht="33.75" x14ac:dyDescent="0.5">
      <c r="A5" s="60" t="s">
        <v>1</v>
      </c>
      <c r="B5" s="60"/>
      <c r="C5" s="60"/>
      <c r="D5" s="60"/>
      <c r="E5" s="60"/>
    </row>
    <row r="8" spans="1:5" ht="26.25" x14ac:dyDescent="0.4">
      <c r="A8" s="23" t="s">
        <v>4</v>
      </c>
      <c r="B8" s="9" t="s">
        <v>2</v>
      </c>
      <c r="C8" s="23" t="s">
        <v>10</v>
      </c>
      <c r="D8" s="23" t="s">
        <v>11</v>
      </c>
      <c r="E8" s="23" t="s">
        <v>31</v>
      </c>
    </row>
    <row r="9" spans="1:5" ht="11.25" customHeight="1" x14ac:dyDescent="0.4">
      <c r="A9" s="3"/>
      <c r="B9" s="3"/>
      <c r="C9" s="3"/>
      <c r="D9" s="3"/>
    </row>
    <row r="10" spans="1:5" s="20" customFormat="1" ht="30" customHeight="1" x14ac:dyDescent="0.25">
      <c r="A10" s="18">
        <v>101</v>
      </c>
      <c r="B10" s="19" t="str">
        <f>Teilnehmer!B10</f>
        <v>AKV 2 - GER</v>
      </c>
      <c r="C10" s="55" t="s">
        <v>83</v>
      </c>
      <c r="D10" s="26">
        <v>3</v>
      </c>
      <c r="E10" s="26">
        <f>400*0.79</f>
        <v>316</v>
      </c>
    </row>
    <row r="11" spans="1:5" s="20" customFormat="1" ht="30" customHeight="1" x14ac:dyDescent="0.25">
      <c r="A11" s="18">
        <v>102</v>
      </c>
      <c r="B11" s="19" t="str">
        <f>Teilnehmer!B16</f>
        <v>Belgium Raftgirls 1 - BEL</v>
      </c>
      <c r="C11" s="56" t="s">
        <v>87</v>
      </c>
      <c r="D11" s="26">
        <v>1</v>
      </c>
      <c r="E11" s="26">
        <f>400</f>
        <v>400</v>
      </c>
    </row>
    <row r="12" spans="1:5" s="20" customFormat="1" ht="30" customHeight="1" x14ac:dyDescent="0.25">
      <c r="A12" s="18">
        <v>103</v>
      </c>
      <c r="B12" s="19" t="str">
        <f>Teilnehmer!B22</f>
        <v>Aquamania - NED</v>
      </c>
      <c r="C12" s="56" t="s">
        <v>88</v>
      </c>
      <c r="D12" s="26">
        <v>2</v>
      </c>
      <c r="E12" s="26">
        <f>400*0.88</f>
        <v>352</v>
      </c>
    </row>
    <row r="13" spans="1:5" s="21" customFormat="1" ht="30" customHeight="1" x14ac:dyDescent="0.25">
      <c r="A13" s="18">
        <v>104</v>
      </c>
      <c r="B13" s="19" t="str">
        <f>Teilnehmer!B28</f>
        <v>AKV 1 - GER</v>
      </c>
      <c r="C13" s="56" t="s">
        <v>84</v>
      </c>
      <c r="D13" s="26">
        <v>6</v>
      </c>
      <c r="E13" s="57">
        <f>400*0.66</f>
        <v>264</v>
      </c>
    </row>
    <row r="14" spans="1:5" s="21" customFormat="1" ht="30" customHeight="1" x14ac:dyDescent="0.25">
      <c r="A14" s="18">
        <v>106</v>
      </c>
      <c r="B14" s="19" t="str">
        <f>Teilnehmer!B34</f>
        <v>Raftmuddies AKV - GER</v>
      </c>
      <c r="C14" s="56" t="s">
        <v>85</v>
      </c>
      <c r="D14" s="26">
        <v>5</v>
      </c>
      <c r="E14" s="57">
        <f>400*0.69</f>
        <v>276</v>
      </c>
    </row>
    <row r="15" spans="1:5" s="21" customFormat="1" ht="30" customHeight="1" x14ac:dyDescent="0.25">
      <c r="A15" s="18">
        <v>107</v>
      </c>
      <c r="B15" s="19" t="str">
        <f>Teilnehmer!B40</f>
        <v>Belgium Raftgirls 2 - BEL</v>
      </c>
      <c r="C15" s="56" t="s">
        <v>86</v>
      </c>
      <c r="D15" s="26">
        <v>4</v>
      </c>
      <c r="E15" s="57">
        <f>400*0.72</f>
        <v>288</v>
      </c>
    </row>
    <row r="16" spans="1:5" ht="21" x14ac:dyDescent="0.35">
      <c r="A16" s="5"/>
      <c r="B16" s="7"/>
      <c r="C16" s="6"/>
    </row>
    <row r="17" spans="1:3" ht="21" x14ac:dyDescent="0.35">
      <c r="A17" s="5"/>
      <c r="B17" s="7"/>
      <c r="C17" s="6"/>
    </row>
  </sheetData>
  <mergeCells count="3">
    <mergeCell ref="A1:E1"/>
    <mergeCell ref="A3:E3"/>
    <mergeCell ref="A5:E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89" orientation="portrait" r:id="rId1"/>
  <headerFooter>
    <oddFooter>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zoomScale="60" zoomScaleNormal="70" workbookViewId="0">
      <selection activeCell="A8" sqref="A8"/>
    </sheetView>
  </sheetViews>
  <sheetFormatPr baseColWidth="10" defaultRowHeight="23.25" x14ac:dyDescent="0.35"/>
  <cols>
    <col min="1" max="1" width="16.42578125" customWidth="1"/>
    <col min="2" max="2" width="41.7109375" customWidth="1"/>
    <col min="3" max="6" width="14.7109375" style="1" customWidth="1"/>
    <col min="7" max="7" width="24.85546875" style="2" customWidth="1"/>
  </cols>
  <sheetData>
    <row r="1" spans="1:8" ht="46.5" x14ac:dyDescent="0.7">
      <c r="A1" s="59" t="s">
        <v>46</v>
      </c>
      <c r="B1" s="59"/>
      <c r="C1" s="59"/>
      <c r="D1" s="59"/>
      <c r="E1" s="59"/>
      <c r="F1" s="59"/>
      <c r="G1" s="59"/>
    </row>
    <row r="3" spans="1:8" ht="33.75" x14ac:dyDescent="0.5">
      <c r="A3" s="60" t="s">
        <v>0</v>
      </c>
      <c r="B3" s="60"/>
      <c r="C3" s="60"/>
      <c r="D3" s="60"/>
      <c r="E3" s="60"/>
      <c r="F3" s="60"/>
      <c r="G3" s="60"/>
    </row>
    <row r="4" spans="1:8" ht="4.5" customHeight="1" x14ac:dyDescent="0.5">
      <c r="A4" s="8"/>
      <c r="B4" s="8"/>
      <c r="C4" s="22"/>
      <c r="D4" s="22"/>
    </row>
    <row r="5" spans="1:8" ht="33.75" x14ac:dyDescent="0.5">
      <c r="A5" s="60" t="s">
        <v>1</v>
      </c>
      <c r="B5" s="60"/>
      <c r="C5" s="60"/>
      <c r="D5" s="60"/>
      <c r="E5" s="60"/>
      <c r="F5" s="60"/>
      <c r="G5" s="60"/>
    </row>
    <row r="8" spans="1:8" ht="31.5" x14ac:dyDescent="0.5">
      <c r="A8" s="40" t="s">
        <v>4</v>
      </c>
      <c r="B8" s="41" t="s">
        <v>2</v>
      </c>
      <c r="C8" s="40" t="s">
        <v>33</v>
      </c>
      <c r="D8" s="40" t="s">
        <v>34</v>
      </c>
      <c r="E8" s="40" t="s">
        <v>35</v>
      </c>
      <c r="F8" s="40" t="s">
        <v>36</v>
      </c>
      <c r="G8" s="42" t="s">
        <v>37</v>
      </c>
    </row>
    <row r="9" spans="1:8" s="53" customFormat="1" ht="11.25" customHeight="1" x14ac:dyDescent="0.4">
      <c r="B9" s="54"/>
      <c r="C9" s="54"/>
      <c r="D9" s="54"/>
      <c r="E9" s="54"/>
      <c r="F9" s="54"/>
      <c r="G9" s="54"/>
    </row>
    <row r="10" spans="1:8" s="20" customFormat="1" ht="39.950000000000003" customHeight="1" x14ac:dyDescent="0.25">
      <c r="A10" s="43">
        <v>102</v>
      </c>
      <c r="B10" s="44" t="str">
        <f>Teilnehmer!B16</f>
        <v>Belgium Raftgirls 1 - BEL</v>
      </c>
      <c r="C10" s="28">
        <v>88</v>
      </c>
      <c r="D10" s="28">
        <v>200</v>
      </c>
      <c r="E10" s="28">
        <v>300</v>
      </c>
      <c r="F10" s="28">
        <v>400</v>
      </c>
      <c r="G10" s="45">
        <f t="shared" ref="G10:G15" si="0">SUM(C10:F10)</f>
        <v>988</v>
      </c>
      <c r="H10" s="25">
        <v>1</v>
      </c>
    </row>
    <row r="11" spans="1:8" s="20" customFormat="1" ht="39.950000000000003" customHeight="1" x14ac:dyDescent="0.25">
      <c r="A11" s="43">
        <v>101</v>
      </c>
      <c r="B11" s="44" t="str">
        <f>Teilnehmer!B10</f>
        <v>AKV 2 - GER</v>
      </c>
      <c r="C11" s="28">
        <v>100</v>
      </c>
      <c r="D11" s="28">
        <v>176</v>
      </c>
      <c r="E11" s="28">
        <v>216</v>
      </c>
      <c r="F11" s="28">
        <v>316</v>
      </c>
      <c r="G11" s="45">
        <f t="shared" si="0"/>
        <v>808</v>
      </c>
      <c r="H11" s="25">
        <v>2</v>
      </c>
    </row>
    <row r="12" spans="1:8" s="20" customFormat="1" ht="39.950000000000003" customHeight="1" x14ac:dyDescent="0.25">
      <c r="A12" s="43">
        <v>103</v>
      </c>
      <c r="B12" s="44" t="str">
        <f>Teilnehmer!B22</f>
        <v>Aquamania - NED</v>
      </c>
      <c r="C12" s="28">
        <v>79</v>
      </c>
      <c r="D12" s="28">
        <v>138</v>
      </c>
      <c r="E12" s="28">
        <v>237</v>
      </c>
      <c r="F12" s="28">
        <v>352</v>
      </c>
      <c r="G12" s="45">
        <f t="shared" si="0"/>
        <v>806</v>
      </c>
      <c r="H12" s="25">
        <v>3</v>
      </c>
    </row>
    <row r="13" spans="1:8" s="21" customFormat="1" ht="39.950000000000003" customHeight="1" x14ac:dyDescent="0.25">
      <c r="A13" s="43">
        <v>104</v>
      </c>
      <c r="B13" s="44" t="str">
        <f>Teilnehmer!B28</f>
        <v>AKV 1 - GER</v>
      </c>
      <c r="C13" s="28">
        <v>69</v>
      </c>
      <c r="D13" s="28">
        <v>144</v>
      </c>
      <c r="E13" s="46">
        <v>264</v>
      </c>
      <c r="F13" s="46">
        <v>264</v>
      </c>
      <c r="G13" s="45">
        <f t="shared" si="0"/>
        <v>741</v>
      </c>
      <c r="H13" s="58">
        <v>4</v>
      </c>
    </row>
    <row r="14" spans="1:8" s="21" customFormat="1" ht="39.950000000000003" customHeight="1" x14ac:dyDescent="0.25">
      <c r="A14" s="43">
        <v>107</v>
      </c>
      <c r="B14" s="44" t="str">
        <f>Teilnehmer!B40</f>
        <v>Belgium Raftgirls 2 - BEL</v>
      </c>
      <c r="C14" s="28">
        <v>66</v>
      </c>
      <c r="D14" s="28">
        <v>158</v>
      </c>
      <c r="E14" s="46">
        <v>198</v>
      </c>
      <c r="F14" s="46">
        <v>288</v>
      </c>
      <c r="G14" s="45">
        <f t="shared" si="0"/>
        <v>710</v>
      </c>
      <c r="H14" s="58">
        <v>5</v>
      </c>
    </row>
    <row r="15" spans="1:8" s="21" customFormat="1" ht="39.950000000000003" customHeight="1" x14ac:dyDescent="0.25">
      <c r="A15" s="43">
        <v>106</v>
      </c>
      <c r="B15" s="44" t="str">
        <f>Teilnehmer!B34</f>
        <v>Raftmuddies AKV - GER</v>
      </c>
      <c r="C15" s="28">
        <v>72</v>
      </c>
      <c r="D15" s="28">
        <v>132</v>
      </c>
      <c r="E15" s="46">
        <v>207</v>
      </c>
      <c r="F15" s="46">
        <v>276</v>
      </c>
      <c r="G15" s="45">
        <f t="shared" si="0"/>
        <v>687</v>
      </c>
      <c r="H15" s="58">
        <v>6</v>
      </c>
    </row>
    <row r="16" spans="1:8" x14ac:dyDescent="0.35">
      <c r="A16" s="5"/>
      <c r="B16" s="7"/>
      <c r="C16" s="5"/>
    </row>
    <row r="17" spans="1:3" x14ac:dyDescent="0.35">
      <c r="A17" s="5"/>
      <c r="B17" s="7"/>
      <c r="C17" s="5"/>
    </row>
    <row r="18" spans="1:3" x14ac:dyDescent="0.35">
      <c r="A18" s="5"/>
      <c r="B18" s="7"/>
      <c r="C18" s="5"/>
    </row>
  </sheetData>
  <autoFilter ref="A9:G9"/>
  <mergeCells count="3">
    <mergeCell ref="A1:G1"/>
    <mergeCell ref="A3:G3"/>
    <mergeCell ref="A5:G5"/>
  </mergeCells>
  <phoneticPr fontId="13" type="noConversion"/>
  <pageMargins left="0.31496062992125984" right="0.31496062992125984" top="0.39370078740157483" bottom="0.39370078740157483" header="0.11811023622047245" footer="0.11811023622047245"/>
  <pageSetup paperSize="9" scale="63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11</vt:i4>
      </vt:variant>
    </vt:vector>
  </HeadingPairs>
  <TitlesOfParts>
    <vt:vector size="20" baseType="lpstr">
      <vt:lpstr>Teilnehmer</vt:lpstr>
      <vt:lpstr>Startliste Sprint</vt:lpstr>
      <vt:lpstr>Ergebnis Sprint</vt:lpstr>
      <vt:lpstr>Ergebnis H2H</vt:lpstr>
      <vt:lpstr>Startliste Slalom</vt:lpstr>
      <vt:lpstr>Ergebnis Slalom</vt:lpstr>
      <vt:lpstr>Startliste Abfahrt</vt:lpstr>
      <vt:lpstr>Ergebnis Abfahrt</vt:lpstr>
      <vt:lpstr>Gesamtergebnis</vt:lpstr>
      <vt:lpstr>Gesamtergebnis!Druckbereich</vt:lpstr>
      <vt:lpstr>Teilnehmer!Druckbereich</vt:lpstr>
      <vt:lpstr>'Ergebnis Abfahrt'!Drucktitel</vt:lpstr>
      <vt:lpstr>'Ergebnis H2H'!Drucktitel</vt:lpstr>
      <vt:lpstr>'Ergebnis Slalom'!Drucktitel</vt:lpstr>
      <vt:lpstr>'Ergebnis Sprint'!Drucktitel</vt:lpstr>
      <vt:lpstr>Gesamtergebnis!Drucktitel</vt:lpstr>
      <vt:lpstr>'Startliste Abfahrt'!Drucktitel</vt:lpstr>
      <vt:lpstr>'Startliste Slalom'!Drucktitel</vt:lpstr>
      <vt:lpstr>'Startliste Sprint'!Drucktitel</vt:lpstr>
      <vt:lpstr>Teilnehmer!Drucktitel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Marianne Stenglein</cp:lastModifiedBy>
  <cp:lastPrinted>2012-10-21T11:38:10Z</cp:lastPrinted>
  <dcterms:created xsi:type="dcterms:W3CDTF">2012-10-14T10:29:37Z</dcterms:created>
  <dcterms:modified xsi:type="dcterms:W3CDTF">2012-10-21T13:36:57Z</dcterms:modified>
</cp:coreProperties>
</file>